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735" windowHeight="6780" tabRatio="603" activeTab="0"/>
  </bookViews>
  <sheets>
    <sheet name="СВОД" sheetId="1" r:id="rId1"/>
  </sheets>
  <definedNames>
    <definedName name="_xlnm.Print_Area" localSheetId="0">'СВОД'!$A$4:$N$162</definedName>
  </definedNames>
  <calcPr fullCalcOnLoad="1"/>
</workbook>
</file>

<file path=xl/sharedStrings.xml><?xml version="1.0" encoding="utf-8"?>
<sst xmlns="http://schemas.openxmlformats.org/spreadsheetml/2006/main" count="298" uniqueCount="180">
  <si>
    <t>Показатели</t>
  </si>
  <si>
    <t>Единица измерения</t>
  </si>
  <si>
    <t>отчет</t>
  </si>
  <si>
    <t>оценка</t>
  </si>
  <si>
    <t>прогноз</t>
  </si>
  <si>
    <t>1. Демографические показатели</t>
  </si>
  <si>
    <t>тыс. человек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</si>
  <si>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</si>
  <si>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</si>
  <si>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</si>
  <si>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</si>
  <si>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</si>
  <si>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</si>
  <si>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на 1000 человек населения</t>
  </si>
  <si>
    <t>Коэффициент миграционного прироста</t>
  </si>
  <si>
    <t>на 10 000 человек населения</t>
  </si>
  <si>
    <t>2. Производство товаров и услуг</t>
  </si>
  <si>
    <t>2.1. Выпуск товаров и услуг</t>
  </si>
  <si>
    <t>Выпуск товаров и услуг</t>
  </si>
  <si>
    <t>млн. руб. в основных ценах соответствующих лет</t>
  </si>
  <si>
    <t>2.2. Валовой региональный продукт</t>
  </si>
  <si>
    <t xml:space="preserve">млн. руб. </t>
  </si>
  <si>
    <t>Индекс физического объема валового регионального продукта</t>
  </si>
  <si>
    <t>Индекс-дефлятор объема валового регионального продукта</t>
  </si>
  <si>
    <t>2.3. Промышленное производство</t>
  </si>
  <si>
    <t xml:space="preserve">Индекс промышленного производства </t>
  </si>
  <si>
    <t xml:space="preserve">% к предыдущему году </t>
  </si>
  <si>
    <t>млн. руб.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</si>
  <si>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</si>
  <si>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</si>
  <si>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</si>
  <si>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</si>
  <si>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</si>
  <si>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млн.кВт.ч.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</si>
  <si>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</si>
  <si>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</si>
  <si>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</si>
  <si>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</si>
  <si>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</si>
  <si>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</si>
  <si>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руб./тыс.кВт.ч</t>
  </si>
  <si>
    <t xml:space="preserve">Индекс тарифов </t>
  </si>
  <si>
    <t>за период с начала года к соотв. периоду предыдущего года,%</t>
  </si>
  <si>
    <t>% декабрь к декабрю предыдущего года</t>
  </si>
  <si>
    <t xml:space="preserve"> в том числе по группам потребителей:</t>
  </si>
  <si>
    <t xml:space="preserve">млн.руб. 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</si>
  <si>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</si>
  <si>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</si>
  <si>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в том числе:</t>
  </si>
  <si>
    <t>%</t>
  </si>
  <si>
    <t>% к предыдущему году в сопоставимых ценах</t>
  </si>
  <si>
    <t>Индекс потребительских цен</t>
  </si>
  <si>
    <t>декабрь к декабрю предыдущего года, %</t>
  </si>
  <si>
    <t>к соответствующему периоду предыдущего года, %</t>
  </si>
  <si>
    <t xml:space="preserve">Оборот розничной торговли </t>
  </si>
  <si>
    <t>Индекс-дефлятор оборота розничной торговли</t>
  </si>
  <si>
    <t xml:space="preserve">Объем платных услуг населению </t>
  </si>
  <si>
    <t>Количество малых предприятий - на конец года</t>
  </si>
  <si>
    <t>тыс. единиц</t>
  </si>
  <si>
    <t>Среднесписочная численность работников (без внешних совместителей) по малым предприятиям</t>
  </si>
  <si>
    <t>Оборот малых предприятий</t>
  </si>
  <si>
    <t>Индекс-дефлятор</t>
  </si>
  <si>
    <t>Объем инвестиций в основной капитал, финансируемых за счет собственных средств организаций</t>
  </si>
  <si>
    <t>из них:</t>
  </si>
  <si>
    <t>Объем инвестиций в основной капитал, финансируемых за счет привлеченных средств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</si>
  <si>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</si>
  <si>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</si>
  <si>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</si>
  <si>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</si>
  <si>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</si>
  <si>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бюджетов субъектов федерации</t>
  </si>
  <si>
    <t>средства внебюджетных фондов</t>
  </si>
  <si>
    <t xml:space="preserve">прочие  </t>
  </si>
  <si>
    <t>млн.руб.</t>
  </si>
  <si>
    <t>Доходы консолидированного бюджета субъекта Российской Федерации</t>
  </si>
  <si>
    <t>Налоги на прибыль, доходы</t>
  </si>
  <si>
    <t>налог на прибыль организаций</t>
  </si>
  <si>
    <t>налог на доходы физических лиц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</si>
  <si>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</si>
  <si>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</si>
  <si>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</si>
  <si>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</si>
  <si>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</si>
  <si>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</si>
  <si>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</si>
  <si>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налог на добычу полезных ископаемых</t>
  </si>
  <si>
    <t>Прочие налоговые доходы</t>
  </si>
  <si>
    <t>Неналоговые доходы</t>
  </si>
  <si>
    <t>Прочие доходы</t>
  </si>
  <si>
    <t>Всего доходов</t>
  </si>
  <si>
    <t>Расходы консолидированного бюджета субъекта Российской Федерации</t>
  </si>
  <si>
    <t>на инвестиции</t>
  </si>
  <si>
    <t>Затраты на государственные инвестиции</t>
  </si>
  <si>
    <t>из них за счет:</t>
  </si>
  <si>
    <t>средств федерального бюджета</t>
  </si>
  <si>
    <t>средств бюджета субъекта Федерации</t>
  </si>
  <si>
    <t>обслуживание государственного и муниципального долга</t>
  </si>
  <si>
    <t>фундаментальные исследования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</si>
  <si>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</si>
  <si>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</si>
  <si>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</si>
  <si>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</si>
  <si>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</si>
  <si>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</si>
  <si>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образование</t>
  </si>
  <si>
    <t>культура, кинематография и средства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</si>
  <si>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</si>
  <si>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</si>
  <si>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</si>
  <si>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</si>
  <si>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</si>
  <si>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другие вопросы в области социальной политики</t>
  </si>
  <si>
    <t>Всего расходов</t>
  </si>
  <si>
    <t>Превышение доходов над расходами (+), или расходов на доходами (-)</t>
  </si>
  <si>
    <t>Численность трудовых ресурсов</t>
  </si>
  <si>
    <t>Численность занятых в экономике (среднегодовая)</t>
  </si>
  <si>
    <t>число умерших на 1000 человек населения</t>
  </si>
  <si>
    <t>Коэффициент естественного прироста населения</t>
  </si>
  <si>
    <t>Расходы за счет средств, остающихся в распоряжении организаций</t>
  </si>
  <si>
    <t>Валовой региональный продукт (в основных ценах соответствующих лет) - всего</t>
  </si>
  <si>
    <t>Продукция сельского хозяйства в хозяйствах всех категорий</t>
  </si>
  <si>
    <r>
      <t xml:space="preserve">% к предыдущему году в постоянных </t>
    </r>
    <r>
      <rPr>
        <b/>
        <sz val="10"/>
        <rFont val="Times New Roman"/>
        <family val="1"/>
      </rPr>
      <t>основных</t>
    </r>
    <r>
      <rPr>
        <sz val="10"/>
        <rFont val="Times New Roman"/>
        <family val="1"/>
      </rPr>
      <t xml:space="preserve"> ценах</t>
    </r>
  </si>
  <si>
    <t>Общегосударственные вопросы</t>
  </si>
  <si>
    <t>Основные показатели социально-экономического развития субъекта Российской Федерации на среднесрочный период</t>
  </si>
  <si>
    <t>вариант 1 (консервативный)</t>
  </si>
  <si>
    <t>вариант 2 (базовый)</t>
  </si>
  <si>
    <t>вариант 3  (целевой)</t>
  </si>
  <si>
    <t>Численность населения (в среднегодовом исчислении)</t>
  </si>
  <si>
    <t>Численность населения трудоспособного возраста</t>
  </si>
  <si>
    <t>Численность населения старше трудоспособного возраста</t>
  </si>
  <si>
    <t>Индекс производства -   Производство пищевых продуктов, включая напитки, и табака</t>
  </si>
  <si>
    <t>Индекс-дефлятор -  Производство пищевых продуктов, включая напитки, и табака</t>
  </si>
  <si>
    <t>Индекс потребительских цен в среднем за год</t>
  </si>
  <si>
    <t>Темп роста оборота розничной торговли</t>
  </si>
  <si>
    <t>Объем инвестиций в основной капитал по источникам финансирования:</t>
  </si>
  <si>
    <t>Спасское сельское поселение</t>
  </si>
  <si>
    <t>2.4. Сельское хозяйство</t>
  </si>
  <si>
    <t>2.5. Строительство</t>
  </si>
  <si>
    <t>4. Малое предпринимательство</t>
  </si>
  <si>
    <t>5. Инвестиции</t>
  </si>
  <si>
    <t>6. Финансы</t>
  </si>
  <si>
    <t>8. Труд и занятость</t>
  </si>
  <si>
    <t xml:space="preserve">Объем выполненных работ по виду деятельности "строительство" </t>
  </si>
  <si>
    <t xml:space="preserve">Индекс-дефлятор по объему работ, выполненных по виду деятельности "строительство" </t>
  </si>
  <si>
    <t xml:space="preserve">темп роста </t>
  </si>
  <si>
    <t>Инвестиции в основной капитал</t>
  </si>
  <si>
    <t>2.6. Торговля и услуги населению</t>
  </si>
  <si>
    <t xml:space="preserve">  физическая культура и спорт</t>
  </si>
  <si>
    <t>Номинальная начисленная среднемесячная заработная плата работников организаций</t>
  </si>
  <si>
    <t>Темп номинальной начисленной среднемесячной заработной платы работников организаций</t>
  </si>
  <si>
    <t>Реальная заработная плата  работников организаций</t>
  </si>
  <si>
    <t>Производительность труда</t>
  </si>
  <si>
    <t>Уровень безработицы</t>
  </si>
  <si>
    <t>Уровень зарегистрированной безработицы (на конец года)</t>
  </si>
  <si>
    <t>Общая численность безработных граждан</t>
  </si>
  <si>
    <t>Численность безработных, зарегистрированных в  государственных учреждениях службы занятости населения (на конец года)</t>
  </si>
  <si>
    <t>Фонд заработной платы работников организаций</t>
  </si>
  <si>
    <t>Темп роста фонда заработной платы работников организаций</t>
  </si>
  <si>
    <t>руб/мес</t>
  </si>
  <si>
    <t>% г/г</t>
  </si>
  <si>
    <t>% к раб силе</t>
  </si>
  <si>
    <t>тыс. чел.</t>
  </si>
  <si>
    <t>Индекс производства - РАЗДЕЛ : Обрабатывающие производства</t>
  </si>
  <si>
    <t>Индекс-дефлятор - РАЗДЕЛ : Обрабатывающие производства</t>
  </si>
  <si>
    <t>Объем отгруженных товаров собственного производства, выполненных работ и услуг собственными силами -  : Производство пищевых продуктов, включая напитки, и табака</t>
  </si>
  <si>
    <t xml:space="preserve">Объем отгруженных товаров собственного производства, выполненных работ и услуг собственными силами - РАЗДЕЛ: Обрабатывающие производства всего </t>
  </si>
  <si>
    <t>Раздел С Обрабатывающие производства</t>
  </si>
  <si>
    <t>Раздел Д Обеспечение электрической энергией, газом и паром, кондиционирование воздуха</t>
  </si>
  <si>
    <t xml:space="preserve">Объем отгруженных товаров собственного производства, выполненных работ и услуг собственными силами - Производство, передача и распределение пара и горячей воды; кондиционирование воздуха
 </t>
  </si>
  <si>
    <t xml:space="preserve">Индекс производства -  :Производство, передача и распределение пара и горячей воды; кондиционирование воздуха
 </t>
  </si>
  <si>
    <t xml:space="preserve">Индекс-дефлятор -  : Производство, передача и распределение пара и горячей воды; кондиционирование воздуха
 </t>
  </si>
  <si>
    <t>Безвозмездные поступления всего, в том числе</t>
  </si>
  <si>
    <t>субсидии из федерального бюджета</t>
  </si>
  <si>
    <t>субвенции из федерального бюджета</t>
  </si>
  <si>
    <t>дотации на выравнивание бюджетной обеспеченности</t>
  </si>
  <si>
    <t>Индекс производства объема строительных работ</t>
  </si>
  <si>
    <t>Индекс объема платных услуг</t>
  </si>
  <si>
    <t>Условно утвержденные расходы</t>
  </si>
  <si>
    <t>?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</si>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</sst>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&quot;-&quot;??_р_._-;_-@_-"/>
    <numFmt numFmtId="175" formatCode="#,##0.00_ ;\-#,##0.00\ "/>
    <numFmt numFmtId="176" formatCode="#,##0.000_ ;\-#,##0.000\ 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Arial Cyr"/>
      <family val="2"/>
    </font>
    <font>
      <b/>
      <sz val="10"/>
      <name val="Arial Cyr"/>
      <family val="0"/>
    </font>
    <font>
      <sz val="6.5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/>
    </border>
    <border>
      <left/>
      <right/>
      <top style="thin"/>
      <bottom/>
    </border>
    <border>
      <left style="thin"/>
      <right>
        <color indexed="63"/>
      </right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2" fontId="2" fillId="0" borderId="11" xfId="0" applyNumberFormat="1" applyFont="1" applyFill="1" applyBorder="1" applyAlignment="1" applyProtection="1">
      <alignment horizontal="center"/>
      <protection locked="0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2" fontId="2" fillId="0" borderId="12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left" vertical="center" wrapText="1" indent="1"/>
      <protection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/>
    </xf>
    <xf numFmtId="0" fontId="2" fillId="0" borderId="10" xfId="0" applyFont="1" applyFill="1" applyBorder="1" applyAlignment="1" applyProtection="1">
      <alignment horizontal="left" vertical="center" wrapText="1" indent="2"/>
      <protection/>
    </xf>
    <xf numFmtId="2" fontId="2" fillId="0" borderId="13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left" vertical="center" wrapText="1" indent="3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Alignment="1">
      <alignment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top" wrapText="1" indent="1"/>
      <protection/>
    </xf>
    <xf numFmtId="0" fontId="4" fillId="0" borderId="10" xfId="0" applyFont="1" applyFill="1" applyBorder="1" applyAlignment="1" applyProtection="1">
      <alignment horizontal="centerContinuous" vertical="center" wrapText="1"/>
      <protection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left" vertical="center" wrapText="1" indent="2"/>
      <protection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 applyProtection="1">
      <alignment horizontal="left" vertical="center" wrapText="1" indent="4"/>
      <protection/>
    </xf>
    <xf numFmtId="0" fontId="5" fillId="0" borderId="10" xfId="0" applyFont="1" applyFill="1" applyBorder="1" applyAlignment="1" applyProtection="1">
      <alignment horizontal="left" vertical="center" wrapText="1" indent="1"/>
      <protection/>
    </xf>
    <xf numFmtId="0" fontId="6" fillId="0" borderId="10" xfId="0" applyFont="1" applyFill="1" applyBorder="1" applyAlignment="1" applyProtection="1">
      <alignment horizontal="left" vertical="center" wrapText="1" indent="1"/>
      <protection/>
    </xf>
    <xf numFmtId="0" fontId="2" fillId="0" borderId="10" xfId="0" applyFont="1" applyFill="1" applyBorder="1" applyAlignment="1">
      <alignment/>
    </xf>
    <xf numFmtId="0" fontId="3" fillId="0" borderId="14" xfId="0" applyFont="1" applyFill="1" applyBorder="1" applyAlignment="1" applyProtection="1">
      <alignment horizontal="left" vertical="center" wrapText="1"/>
      <protection/>
    </xf>
    <xf numFmtId="2" fontId="2" fillId="0" borderId="15" xfId="0" applyNumberFormat="1" applyFont="1" applyFill="1" applyBorder="1" applyAlignment="1" applyProtection="1">
      <alignment horizontal="right"/>
      <protection locked="0"/>
    </xf>
    <xf numFmtId="2" fontId="2" fillId="0" borderId="0" xfId="0" applyNumberFormat="1" applyFont="1" applyFill="1" applyBorder="1" applyAlignment="1" applyProtection="1">
      <alignment horizontal="right"/>
      <protection locked="0"/>
    </xf>
    <xf numFmtId="0" fontId="50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2" fontId="2" fillId="0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2" fontId="2" fillId="0" borderId="12" xfId="0" applyNumberFormat="1" applyFont="1" applyFill="1" applyBorder="1" applyAlignment="1" applyProtection="1">
      <alignment horizontal="center"/>
      <protection locked="0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164" fontId="2" fillId="0" borderId="12" xfId="0" applyNumberFormat="1" applyFont="1" applyFill="1" applyBorder="1" applyAlignment="1" applyProtection="1">
      <alignment horizontal="center"/>
      <protection locked="0"/>
    </xf>
    <xf numFmtId="164" fontId="2" fillId="0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>
      <alignment/>
    </xf>
    <xf numFmtId="0" fontId="0" fillId="10" borderId="0" xfId="0" applyFont="1" applyFill="1" applyAlignment="1">
      <alignment/>
    </xf>
    <xf numFmtId="2" fontId="2" fillId="0" borderId="17" xfId="0" applyNumberFormat="1" applyFont="1" applyFill="1" applyBorder="1" applyAlignment="1" applyProtection="1">
      <alignment horizontal="center"/>
      <protection locked="0"/>
    </xf>
    <xf numFmtId="2" fontId="2" fillId="0" borderId="18" xfId="0" applyNumberFormat="1" applyFont="1" applyFill="1" applyBorder="1" applyAlignment="1" applyProtection="1">
      <alignment horizontal="center"/>
      <protection locked="0"/>
    </xf>
    <xf numFmtId="164" fontId="2" fillId="0" borderId="13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vertical="center" wrapText="1"/>
      <protection/>
    </xf>
    <xf numFmtId="2" fontId="2" fillId="0" borderId="10" xfId="0" applyNumberFormat="1" applyFont="1" applyFill="1" applyBorder="1" applyAlignment="1" applyProtection="1">
      <alignment horizontal="right"/>
      <protection locked="0"/>
    </xf>
    <xf numFmtId="2" fontId="2" fillId="0" borderId="13" xfId="0" applyNumberFormat="1" applyFont="1" applyFill="1" applyBorder="1" applyAlignment="1" applyProtection="1">
      <alignment horizontal="right"/>
      <protection locked="0"/>
    </xf>
    <xf numFmtId="2" fontId="2" fillId="0" borderId="19" xfId="0" applyNumberFormat="1" applyFont="1" applyFill="1" applyBorder="1" applyAlignment="1" applyProtection="1">
      <alignment horizontal="right"/>
      <protection locked="0"/>
    </xf>
    <xf numFmtId="2" fontId="2" fillId="0" borderId="18" xfId="0" applyNumberFormat="1" applyFont="1" applyFill="1" applyBorder="1" applyAlignment="1" applyProtection="1">
      <alignment horizontal="right"/>
      <protection locked="0"/>
    </xf>
    <xf numFmtId="164" fontId="2" fillId="0" borderId="10" xfId="53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 wrapText="1" indent="3"/>
      <protection/>
    </xf>
    <xf numFmtId="0" fontId="0" fillId="0" borderId="10" xfId="0" applyFont="1" applyFill="1" applyBorder="1" applyAlignment="1">
      <alignment/>
    </xf>
    <xf numFmtId="165" fontId="2" fillId="0" borderId="17" xfId="0" applyNumberFormat="1" applyFont="1" applyFill="1" applyBorder="1" applyAlignment="1" applyProtection="1">
      <alignment horizontal="center"/>
      <protection locked="0"/>
    </xf>
    <xf numFmtId="164" fontId="3" fillId="0" borderId="12" xfId="0" applyNumberFormat="1" applyFont="1" applyFill="1" applyBorder="1" applyAlignment="1" applyProtection="1">
      <alignment horizontal="center"/>
      <protection locked="0"/>
    </xf>
    <xf numFmtId="164" fontId="3" fillId="0" borderId="10" xfId="0" applyNumberFormat="1" applyFont="1" applyFill="1" applyBorder="1" applyAlignment="1" applyProtection="1">
      <alignment horizontal="center"/>
      <protection locked="0"/>
    </xf>
    <xf numFmtId="164" fontId="3" fillId="0" borderId="17" xfId="0" applyNumberFormat="1" applyFont="1" applyFill="1" applyBorder="1" applyAlignment="1" applyProtection="1">
      <alignment horizontal="center"/>
      <protection locked="0"/>
    </xf>
    <xf numFmtId="164" fontId="3" fillId="0" borderId="13" xfId="0" applyNumberFormat="1" applyFont="1" applyFill="1" applyBorder="1" applyAlignment="1" applyProtection="1">
      <alignment horizontal="center"/>
      <protection locked="0"/>
    </xf>
    <xf numFmtId="2" fontId="2" fillId="0" borderId="12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17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 applyProtection="1">
      <alignment horizontal="center"/>
      <protection locked="0"/>
    </xf>
    <xf numFmtId="164" fontId="2" fillId="0" borderId="18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2" fontId="7" fillId="0" borderId="12" xfId="0" applyNumberFormat="1" applyFont="1" applyFill="1" applyBorder="1" applyAlignment="1" applyProtection="1">
      <alignment horizontal="center"/>
      <protection locked="0"/>
    </xf>
    <xf numFmtId="2" fontId="7" fillId="0" borderId="17" xfId="0" applyNumberFormat="1" applyFont="1" applyFill="1" applyBorder="1" applyAlignment="1" applyProtection="1">
      <alignment horizontal="center"/>
      <protection locked="0"/>
    </xf>
    <xf numFmtId="2" fontId="7" fillId="0" borderId="13" xfId="0" applyNumberFormat="1" applyFont="1" applyFill="1" applyBorder="1" applyAlignment="1" applyProtection="1">
      <alignment horizontal="center"/>
      <protection locked="0"/>
    </xf>
    <xf numFmtId="165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5" fontId="0" fillId="0" borderId="10" xfId="0" applyNumberFormat="1" applyFont="1" applyFill="1" applyBorder="1" applyAlignment="1">
      <alignment/>
    </xf>
    <xf numFmtId="165" fontId="2" fillId="0" borderId="17" xfId="0" applyNumberFormat="1" applyFont="1" applyFill="1" applyBorder="1" applyAlignment="1" applyProtection="1">
      <alignment horizontal="center" vertical="top" wrapText="1"/>
      <protection locked="0"/>
    </xf>
    <xf numFmtId="165" fontId="2" fillId="0" borderId="13" xfId="0" applyNumberFormat="1" applyFont="1" applyFill="1" applyBorder="1" applyAlignment="1" applyProtection="1">
      <alignment horizontal="center" vertical="top" wrapText="1"/>
      <protection locked="0"/>
    </xf>
    <xf numFmtId="165" fontId="2" fillId="0" borderId="17" xfId="0" applyNumberFormat="1" applyFont="1" applyFill="1" applyBorder="1" applyAlignment="1" applyProtection="1">
      <alignment horizontal="center" vertical="top"/>
      <protection locked="0"/>
    </xf>
    <xf numFmtId="165" fontId="2" fillId="0" borderId="13" xfId="0" applyNumberFormat="1" applyFont="1" applyFill="1" applyBorder="1" applyAlignment="1" applyProtection="1">
      <alignment horizontal="center" vertical="top"/>
      <protection locked="0"/>
    </xf>
    <xf numFmtId="165" fontId="2" fillId="0" borderId="10" xfId="0" applyNumberFormat="1" applyFont="1" applyFill="1" applyBorder="1" applyAlignment="1" applyProtection="1">
      <alignment horizontal="center" vertical="top"/>
      <protection locked="0"/>
    </xf>
    <xf numFmtId="2" fontId="2" fillId="0" borderId="13" xfId="0" applyNumberFormat="1" applyFont="1" applyFill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/>
    </xf>
    <xf numFmtId="164" fontId="2" fillId="0" borderId="17" xfId="0" applyNumberFormat="1" applyFont="1" applyFill="1" applyBorder="1" applyAlignment="1" applyProtection="1">
      <alignment horizontal="center"/>
      <protection locked="0"/>
    </xf>
    <xf numFmtId="2" fontId="2" fillId="0" borderId="12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right"/>
    </xf>
    <xf numFmtId="2" fontId="11" fillId="0" borderId="0" xfId="0" applyNumberFormat="1" applyFont="1" applyFill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horizontal="center"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7"/>
  <sheetViews>
    <sheetView tabSelected="1" zoomScaleSheetLayoutView="80" zoomScalePageLayoutView="0" workbookViewId="0" topLeftCell="A91">
      <selection activeCell="S116" sqref="S116"/>
    </sheetView>
  </sheetViews>
  <sheetFormatPr defaultColWidth="9.140625" defaultRowHeight="12.75"/>
  <cols>
    <col min="1" max="1" width="36.7109375" style="1" customWidth="1"/>
    <col min="2" max="2" width="20.57421875" style="1" customWidth="1"/>
    <col min="3" max="3" width="8.57421875" style="1" customWidth="1"/>
    <col min="4" max="4" width="8.28125" style="48" customWidth="1"/>
    <col min="5" max="5" width="8.140625" style="1" customWidth="1"/>
    <col min="6" max="6" width="10.28125" style="1" customWidth="1"/>
    <col min="7" max="7" width="9.28125" style="1" bestFit="1" customWidth="1"/>
    <col min="8" max="8" width="10.28125" style="1" bestFit="1" customWidth="1"/>
    <col min="9" max="10" width="8.7109375" style="1" customWidth="1"/>
    <col min="11" max="11" width="9.140625" style="1" customWidth="1"/>
    <col min="12" max="12" width="7.7109375" style="1" customWidth="1"/>
    <col min="13" max="13" width="7.57421875" style="1" customWidth="1"/>
    <col min="14" max="14" width="7.140625" style="1" customWidth="1"/>
    <col min="15" max="17" width="9.140625" style="1" hidden="1" customWidth="1"/>
    <col min="18" max="18" width="0.2890625" style="1" hidden="1" customWidth="1"/>
    <col min="19" max="16384" width="9.140625" style="1" customWidth="1"/>
  </cols>
  <sheetData>
    <row r="1" spans="1:18" ht="12.75">
      <c r="A1" s="101" t="s">
        <v>123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3:11" ht="12.75">
      <c r="C2" s="109" t="s">
        <v>135</v>
      </c>
      <c r="D2" s="109"/>
      <c r="E2" s="109"/>
      <c r="F2" s="109"/>
      <c r="G2" s="109"/>
      <c r="H2" s="109"/>
      <c r="I2" s="109"/>
      <c r="J2" s="109"/>
      <c r="K2" s="109"/>
    </row>
    <row r="3" spans="3:4" ht="12.75">
      <c r="C3" s="41"/>
      <c r="D3" s="41"/>
    </row>
    <row r="4" spans="1:14" s="18" customFormat="1" ht="12.75">
      <c r="A4" s="112" t="s">
        <v>0</v>
      </c>
      <c r="B4" s="112" t="s">
        <v>1</v>
      </c>
      <c r="C4" s="103" t="s">
        <v>2</v>
      </c>
      <c r="D4" s="104"/>
      <c r="E4" s="17" t="s">
        <v>3</v>
      </c>
      <c r="F4" s="103" t="s">
        <v>4</v>
      </c>
      <c r="G4" s="105"/>
      <c r="H4" s="105"/>
      <c r="I4" s="105"/>
      <c r="J4" s="105"/>
      <c r="K4" s="105"/>
      <c r="L4" s="105"/>
      <c r="M4" s="105"/>
      <c r="N4" s="104"/>
    </row>
    <row r="5" spans="1:14" s="18" customFormat="1" ht="12.75">
      <c r="A5" s="113"/>
      <c r="B5" s="113"/>
      <c r="C5" s="115">
        <v>2020</v>
      </c>
      <c r="D5" s="112">
        <v>2021</v>
      </c>
      <c r="E5" s="110">
        <v>2022</v>
      </c>
      <c r="F5" s="106">
        <v>2023</v>
      </c>
      <c r="G5" s="107"/>
      <c r="H5" s="108"/>
      <c r="I5" s="103">
        <v>2024</v>
      </c>
      <c r="J5" s="105"/>
      <c r="K5" s="104"/>
      <c r="L5" s="103">
        <v>2025</v>
      </c>
      <c r="M5" s="105"/>
      <c r="N5" s="104"/>
    </row>
    <row r="6" spans="1:14" s="18" customFormat="1" ht="34.5" customHeight="1">
      <c r="A6" s="114"/>
      <c r="B6" s="114"/>
      <c r="C6" s="116"/>
      <c r="D6" s="114"/>
      <c r="E6" s="111"/>
      <c r="F6" s="53" t="s">
        <v>124</v>
      </c>
      <c r="G6" s="53" t="s">
        <v>125</v>
      </c>
      <c r="H6" s="53" t="s">
        <v>126</v>
      </c>
      <c r="I6" s="53" t="s">
        <v>124</v>
      </c>
      <c r="J6" s="53" t="s">
        <v>125</v>
      </c>
      <c r="K6" s="53" t="s">
        <v>126</v>
      </c>
      <c r="L6" s="53" t="s">
        <v>124</v>
      </c>
      <c r="M6" s="53" t="s">
        <v>125</v>
      </c>
      <c r="N6" s="53" t="s">
        <v>126</v>
      </c>
    </row>
    <row r="7" spans="1:14" ht="12.75">
      <c r="A7" s="26" t="s">
        <v>5</v>
      </c>
      <c r="B7" s="15"/>
      <c r="C7" s="42"/>
      <c r="D7" s="27"/>
      <c r="E7" s="28"/>
      <c r="F7" s="28"/>
      <c r="G7" s="27"/>
      <c r="H7" s="28"/>
      <c r="I7" s="28"/>
      <c r="J7" s="54"/>
      <c r="K7" s="55"/>
      <c r="L7" s="54"/>
      <c r="M7" s="56"/>
      <c r="N7" s="57"/>
    </row>
    <row r="8" spans="1:14" ht="25.5">
      <c r="A8" s="9" t="s">
        <v>127</v>
      </c>
      <c r="B8" s="3" t="s">
        <v>6</v>
      </c>
      <c r="C8" s="5">
        <v>9.95</v>
      </c>
      <c r="D8" s="5">
        <v>9.836</v>
      </c>
      <c r="E8" s="5">
        <v>9.81</v>
      </c>
      <c r="F8" s="5">
        <v>9.81</v>
      </c>
      <c r="G8" s="50">
        <v>9.82</v>
      </c>
      <c r="H8" s="6">
        <v>9.9</v>
      </c>
      <c r="I8" s="5">
        <v>9.81</v>
      </c>
      <c r="J8" s="50">
        <v>9.82</v>
      </c>
      <c r="K8" s="6">
        <v>9.84</v>
      </c>
      <c r="L8" s="5">
        <v>9.8</v>
      </c>
      <c r="M8" s="50">
        <v>9.82</v>
      </c>
      <c r="N8" s="50">
        <v>9.85</v>
      </c>
    </row>
    <row r="9" spans="1:14" ht="25.5">
      <c r="A9" s="10" t="s">
        <v>128</v>
      </c>
      <c r="B9" s="3" t="s">
        <v>6</v>
      </c>
      <c r="C9" s="5">
        <v>4.8</v>
      </c>
      <c r="D9" s="5">
        <v>4.82</v>
      </c>
      <c r="E9" s="5">
        <v>4.85</v>
      </c>
      <c r="F9" s="5">
        <v>4.7</v>
      </c>
      <c r="G9" s="50">
        <v>4.87</v>
      </c>
      <c r="H9" s="6">
        <v>4.9</v>
      </c>
      <c r="I9" s="5">
        <v>4.7</v>
      </c>
      <c r="J9" s="50">
        <v>4.9</v>
      </c>
      <c r="K9" s="6">
        <v>5</v>
      </c>
      <c r="L9" s="5">
        <v>4.75</v>
      </c>
      <c r="M9" s="50">
        <v>5</v>
      </c>
      <c r="N9" s="50">
        <v>5.2</v>
      </c>
    </row>
    <row r="10" spans="1:14" ht="25.5">
      <c r="A10" s="10" t="s">
        <v>129</v>
      </c>
      <c r="B10" s="3" t="s">
        <v>6</v>
      </c>
      <c r="C10" s="5">
        <v>2.46</v>
      </c>
      <c r="D10" s="5">
        <v>2</v>
      </c>
      <c r="E10" s="5">
        <v>2.3</v>
      </c>
      <c r="F10" s="5">
        <v>2</v>
      </c>
      <c r="G10" s="50">
        <v>2.31</v>
      </c>
      <c r="H10" s="6">
        <v>2.48</v>
      </c>
      <c r="I10" s="5">
        <v>2.1</v>
      </c>
      <c r="J10" s="50">
        <v>2.35</v>
      </c>
      <c r="K10" s="6">
        <v>2.48</v>
      </c>
      <c r="L10" s="5">
        <v>2.2</v>
      </c>
      <c r="M10" s="50">
        <v>2.38</v>
      </c>
      <c r="N10" s="5">
        <v>2.45</v>
      </c>
    </row>
    <row r="11" spans="1:14" ht="27.75" customHeight="1">
      <c r="A11" s="9" t="s">
        <v>8</v>
      </c>
      <c r="B11" s="3" t="s">
        <v>9</v>
      </c>
      <c r="C11" s="5">
        <v>67.41</v>
      </c>
      <c r="D11" s="5">
        <v>67.43</v>
      </c>
      <c r="E11" s="5">
        <v>67.4</v>
      </c>
      <c r="F11" s="5">
        <v>67.35</v>
      </c>
      <c r="G11" s="58">
        <v>67.5</v>
      </c>
      <c r="H11" s="6">
        <v>67.6</v>
      </c>
      <c r="I11" s="5">
        <v>67.36</v>
      </c>
      <c r="J11" s="58">
        <v>67.7</v>
      </c>
      <c r="K11" s="6">
        <v>67.8</v>
      </c>
      <c r="L11" s="5">
        <v>67.4</v>
      </c>
      <c r="M11" s="50">
        <v>67.9</v>
      </c>
      <c r="N11" s="50">
        <v>68</v>
      </c>
    </row>
    <row r="12" spans="1:14" ht="25.5">
      <c r="A12" s="9" t="s">
        <v>10</v>
      </c>
      <c r="B12" s="3" t="s">
        <v>11</v>
      </c>
      <c r="C12" s="8">
        <v>10.15</v>
      </c>
      <c r="D12" s="4">
        <v>9.2</v>
      </c>
      <c r="E12" s="4">
        <v>9.3</v>
      </c>
      <c r="F12" s="30">
        <v>9.3</v>
      </c>
      <c r="G12" s="30">
        <v>9.4</v>
      </c>
      <c r="H12" s="30">
        <v>9.5</v>
      </c>
      <c r="I12" s="30">
        <v>9.4</v>
      </c>
      <c r="J12" s="30">
        <v>9.5</v>
      </c>
      <c r="K12" s="30">
        <v>9.6</v>
      </c>
      <c r="L12" s="30">
        <v>9.4</v>
      </c>
      <c r="M12" s="30">
        <v>9.5</v>
      </c>
      <c r="N12" s="30">
        <v>9.6</v>
      </c>
    </row>
    <row r="13" spans="1:14" ht="25.5">
      <c r="A13" s="9" t="s">
        <v>12</v>
      </c>
      <c r="B13" s="3" t="s">
        <v>116</v>
      </c>
      <c r="C13" s="6">
        <v>16.3</v>
      </c>
      <c r="D13" s="5">
        <v>18.5</v>
      </c>
      <c r="E13" s="5">
        <v>18.4</v>
      </c>
      <c r="F13" s="5">
        <v>18.5</v>
      </c>
      <c r="G13" s="50">
        <v>18.4</v>
      </c>
      <c r="H13" s="6">
        <v>18.3</v>
      </c>
      <c r="I13" s="5">
        <v>18.4</v>
      </c>
      <c r="J13" s="50">
        <v>18.3</v>
      </c>
      <c r="K13" s="6">
        <v>18.2</v>
      </c>
      <c r="L13" s="5">
        <v>18.4</v>
      </c>
      <c r="M13" s="50">
        <v>18.3</v>
      </c>
      <c r="N13" s="6">
        <v>18.2</v>
      </c>
    </row>
    <row r="14" spans="1:14" ht="25.5">
      <c r="A14" s="9" t="s">
        <v>117</v>
      </c>
      <c r="B14" s="3" t="s">
        <v>13</v>
      </c>
      <c r="C14" s="43">
        <v>-8.3</v>
      </c>
      <c r="D14" s="30">
        <v>-9.3</v>
      </c>
      <c r="E14" s="30">
        <v>-9.2</v>
      </c>
      <c r="F14" s="30">
        <v>-9.2</v>
      </c>
      <c r="G14" s="30">
        <v>-9.1</v>
      </c>
      <c r="H14" s="30">
        <v>-9</v>
      </c>
      <c r="I14" s="30">
        <v>-9.1</v>
      </c>
      <c r="J14" s="30">
        <v>-9</v>
      </c>
      <c r="K14" s="30">
        <v>-8.9</v>
      </c>
      <c r="L14" s="30">
        <v>-9.1</v>
      </c>
      <c r="M14" s="30">
        <v>-9</v>
      </c>
      <c r="N14" s="30">
        <v>-8.9</v>
      </c>
    </row>
    <row r="15" spans="1:14" ht="25.5">
      <c r="A15" s="9" t="s">
        <v>14</v>
      </c>
      <c r="B15" s="3" t="s">
        <v>15</v>
      </c>
      <c r="C15" s="6">
        <v>-0.7</v>
      </c>
      <c r="D15" s="5">
        <v>-0.8</v>
      </c>
      <c r="E15" s="5">
        <v>-0.81</v>
      </c>
      <c r="F15" s="5">
        <v>-1.1</v>
      </c>
      <c r="G15" s="50">
        <v>-1</v>
      </c>
      <c r="H15" s="6">
        <v>-0.9</v>
      </c>
      <c r="I15" s="5">
        <v>-1</v>
      </c>
      <c r="J15" s="50">
        <v>-0.98</v>
      </c>
      <c r="K15" s="6">
        <v>-0.95</v>
      </c>
      <c r="L15" s="5">
        <v>-0.99</v>
      </c>
      <c r="M15" s="50">
        <v>-0.97</v>
      </c>
      <c r="N15" s="50">
        <v>-0.95</v>
      </c>
    </row>
    <row r="16" spans="1:14" ht="12.75">
      <c r="A16" s="2" t="s">
        <v>16</v>
      </c>
      <c r="B16" s="3"/>
      <c r="C16" s="6"/>
      <c r="D16" s="5"/>
      <c r="E16" s="5"/>
      <c r="F16" s="5"/>
      <c r="G16" s="50"/>
      <c r="H16" s="6"/>
      <c r="I16" s="5"/>
      <c r="J16" s="50"/>
      <c r="K16" s="6"/>
      <c r="L16" s="5"/>
      <c r="M16" s="50"/>
      <c r="N16" s="50"/>
    </row>
    <row r="17" spans="1:14" ht="12.75">
      <c r="A17" s="7" t="s">
        <v>17</v>
      </c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38.25">
      <c r="A18" s="9" t="s">
        <v>18</v>
      </c>
      <c r="B18" s="3" t="s">
        <v>19</v>
      </c>
      <c r="C18" s="6">
        <f>D26+C37+C59++C63+C69+C72</f>
        <v>1307.9</v>
      </c>
      <c r="D18" s="5">
        <f>E26+D37+D59++D63+D69+C72</f>
        <v>1471.4</v>
      </c>
      <c r="E18" s="5">
        <f>F26+E37+E59++E63+E69+D72</f>
        <v>1517.6</v>
      </c>
      <c r="F18" s="5">
        <f aca="true" t="shared" si="0" ref="F18:N18">F26+F37+F59++F63+F69+F72</f>
        <v>1490.3</v>
      </c>
      <c r="G18" s="50">
        <f t="shared" si="0"/>
        <v>1605.6999999999998</v>
      </c>
      <c r="H18" s="5">
        <f t="shared" si="0"/>
        <v>1622.2999999999997</v>
      </c>
      <c r="I18" s="11">
        <f t="shared" si="0"/>
        <v>1578.7</v>
      </c>
      <c r="J18" s="5">
        <f t="shared" si="0"/>
        <v>1671.5000000000002</v>
      </c>
      <c r="K18" s="11">
        <f t="shared" si="0"/>
        <v>1703.9</v>
      </c>
      <c r="L18" s="5">
        <f t="shared" si="0"/>
        <v>1669.4</v>
      </c>
      <c r="M18" s="50">
        <f t="shared" si="0"/>
        <v>1755.1000000000001</v>
      </c>
      <c r="N18" s="5">
        <f t="shared" si="0"/>
        <v>1783.3000000000002</v>
      </c>
    </row>
    <row r="19" spans="1:14" ht="12.75">
      <c r="A19" s="7" t="s">
        <v>20</v>
      </c>
      <c r="B19" s="3"/>
      <c r="C19" s="8"/>
      <c r="D19" s="4"/>
      <c r="E19" s="4"/>
      <c r="F19" s="5"/>
      <c r="G19" s="51"/>
      <c r="H19" s="8"/>
      <c r="I19" s="5"/>
      <c r="J19" s="51"/>
      <c r="K19" s="8"/>
      <c r="L19" s="5"/>
      <c r="M19" s="51"/>
      <c r="N19" s="51"/>
    </row>
    <row r="20" spans="1:14" ht="38.25">
      <c r="A20" s="9" t="s">
        <v>119</v>
      </c>
      <c r="B20" s="3" t="s">
        <v>21</v>
      </c>
      <c r="C20" s="6"/>
      <c r="D20" s="5"/>
      <c r="E20" s="5"/>
      <c r="F20" s="5"/>
      <c r="G20" s="50"/>
      <c r="H20" s="6"/>
      <c r="I20" s="5"/>
      <c r="J20" s="50"/>
      <c r="K20" s="6"/>
      <c r="L20" s="5"/>
      <c r="M20" s="50"/>
      <c r="N20" s="50"/>
    </row>
    <row r="21" spans="1:14" ht="38.25">
      <c r="A21" s="9" t="s">
        <v>22</v>
      </c>
      <c r="B21" s="3" t="s">
        <v>121</v>
      </c>
      <c r="C21" s="8"/>
      <c r="D21" s="4"/>
      <c r="E21" s="4"/>
      <c r="F21" s="5"/>
      <c r="G21" s="51"/>
      <c r="H21" s="8"/>
      <c r="I21" s="5"/>
      <c r="J21" s="51"/>
      <c r="K21" s="8"/>
      <c r="L21" s="5"/>
      <c r="M21" s="51"/>
      <c r="N21" s="51"/>
    </row>
    <row r="22" spans="1:14" ht="25.5">
      <c r="A22" s="9" t="s">
        <v>23</v>
      </c>
      <c r="B22" s="3" t="s">
        <v>7</v>
      </c>
      <c r="C22" s="6"/>
      <c r="D22" s="5"/>
      <c r="E22" s="5"/>
      <c r="F22" s="5"/>
      <c r="G22" s="50"/>
      <c r="H22" s="6"/>
      <c r="I22" s="5"/>
      <c r="J22" s="50"/>
      <c r="K22" s="6"/>
      <c r="L22" s="5"/>
      <c r="M22" s="50"/>
      <c r="N22" s="50"/>
    </row>
    <row r="23" spans="1:14" ht="12.75">
      <c r="A23" s="7" t="s">
        <v>24</v>
      </c>
      <c r="B23" s="3" t="s">
        <v>45</v>
      </c>
      <c r="C23" s="4">
        <f>C26+C33</f>
        <v>166.4</v>
      </c>
      <c r="D23" s="4">
        <f aca="true" t="shared" si="1" ref="D23:N23">D26+D33</f>
        <v>202</v>
      </c>
      <c r="E23" s="4">
        <f t="shared" si="1"/>
        <v>239</v>
      </c>
      <c r="F23" s="4">
        <f t="shared" si="1"/>
        <v>202.8</v>
      </c>
      <c r="G23" s="4">
        <f t="shared" si="1"/>
        <v>242.3</v>
      </c>
      <c r="H23" s="4">
        <f t="shared" si="1"/>
        <v>246.8</v>
      </c>
      <c r="I23" s="4">
        <f t="shared" si="1"/>
        <v>243.9</v>
      </c>
      <c r="J23" s="4">
        <f t="shared" si="1"/>
        <v>248.7</v>
      </c>
      <c r="K23" s="4">
        <f t="shared" si="1"/>
        <v>253.2</v>
      </c>
      <c r="L23" s="4">
        <f t="shared" si="1"/>
        <v>246</v>
      </c>
      <c r="M23" s="4">
        <f t="shared" si="1"/>
        <v>253.7</v>
      </c>
      <c r="N23" s="4">
        <f t="shared" si="1"/>
        <v>258.5</v>
      </c>
    </row>
    <row r="24" spans="1:14" ht="12.75">
      <c r="A24" s="10" t="s">
        <v>25</v>
      </c>
      <c r="B24" s="3" t="s">
        <v>26</v>
      </c>
      <c r="C24" s="11">
        <v>98</v>
      </c>
      <c r="D24" s="11">
        <f>D27</f>
        <v>114.48611546666785</v>
      </c>
      <c r="E24" s="11">
        <f>E27</f>
        <v>120.23872213445674</v>
      </c>
      <c r="F24" s="6">
        <f aca="true" t="shared" si="2" ref="F24:N24">F27</f>
        <v>75.24129103677309</v>
      </c>
      <c r="G24" s="5">
        <f t="shared" si="2"/>
        <v>121.50391749186547</v>
      </c>
      <c r="H24" s="11">
        <f t="shared" si="2"/>
        <v>96.92892033951821</v>
      </c>
      <c r="I24" s="5">
        <f t="shared" si="2"/>
        <v>121.96191980345705</v>
      </c>
      <c r="J24" s="50">
        <f t="shared" si="2"/>
        <v>97.65501366709825</v>
      </c>
      <c r="K24" s="11">
        <f t="shared" si="2"/>
        <v>97.94941665426316</v>
      </c>
      <c r="L24" s="11">
        <f t="shared" si="2"/>
        <v>96.11813417334967</v>
      </c>
      <c r="M24" s="5">
        <f t="shared" si="2"/>
        <v>96.93801814607728</v>
      </c>
      <c r="N24" s="5">
        <f t="shared" si="2"/>
        <v>98.11870962969853</v>
      </c>
    </row>
    <row r="25" spans="1:14" ht="25.5">
      <c r="A25" s="19" t="s">
        <v>166</v>
      </c>
      <c r="B25" s="3"/>
      <c r="C25" s="8"/>
      <c r="D25" s="4"/>
      <c r="E25" s="4"/>
      <c r="F25" s="5"/>
      <c r="G25" s="51"/>
      <c r="H25" s="8"/>
      <c r="I25" s="5"/>
      <c r="J25" s="51"/>
      <c r="K25" s="8"/>
      <c r="L25" s="5"/>
      <c r="M25" s="51"/>
      <c r="N25" s="51"/>
    </row>
    <row r="26" spans="1:14" s="29" customFormat="1" ht="63.75">
      <c r="A26" s="10" t="s">
        <v>165</v>
      </c>
      <c r="B26" s="3" t="s">
        <v>21</v>
      </c>
      <c r="C26" s="6">
        <f>C29</f>
        <v>107.3</v>
      </c>
      <c r="D26" s="5">
        <f aca="true" t="shared" si="3" ref="D26:N26">D29</f>
        <v>129.6</v>
      </c>
      <c r="E26" s="5">
        <f t="shared" si="3"/>
        <v>164.4</v>
      </c>
      <c r="F26" s="5">
        <f t="shared" si="3"/>
        <v>130.5</v>
      </c>
      <c r="G26" s="5">
        <f t="shared" si="3"/>
        <v>165.5</v>
      </c>
      <c r="H26" s="5">
        <f t="shared" si="3"/>
        <v>167</v>
      </c>
      <c r="I26" s="5">
        <f t="shared" si="3"/>
        <v>166.8</v>
      </c>
      <c r="J26" s="5">
        <f t="shared" si="3"/>
        <v>169.7</v>
      </c>
      <c r="K26" s="5">
        <f t="shared" si="3"/>
        <v>171.1</v>
      </c>
      <c r="L26" s="5">
        <f t="shared" si="3"/>
        <v>167.7</v>
      </c>
      <c r="M26" s="5">
        <f t="shared" si="3"/>
        <v>172.4</v>
      </c>
      <c r="N26" s="5">
        <f t="shared" si="3"/>
        <v>175.1</v>
      </c>
    </row>
    <row r="27" spans="1:14" ht="25.5">
      <c r="A27" s="10" t="s">
        <v>162</v>
      </c>
      <c r="B27" s="3" t="s">
        <v>7</v>
      </c>
      <c r="C27" s="11"/>
      <c r="D27" s="11">
        <f>D26/C26*100/105.5*100</f>
        <v>114.48611546666785</v>
      </c>
      <c r="E27" s="11">
        <f>E26/D26*100/105.5*100</f>
        <v>120.23872213445674</v>
      </c>
      <c r="F27" s="5">
        <f>F26/E26*100/105.5*100</f>
        <v>75.24129103677309</v>
      </c>
      <c r="G27" s="50">
        <f>G26/D26*100/105.1*100</f>
        <v>121.50391749186547</v>
      </c>
      <c r="H27" s="11">
        <f>H26/E26*100/104.8*100</f>
        <v>96.92892033951821</v>
      </c>
      <c r="I27" s="5">
        <f>I26/F26*100/104.8*100</f>
        <v>121.96191980345705</v>
      </c>
      <c r="J27" s="50">
        <f>J26/G26*100/105*100</f>
        <v>97.65501366709825</v>
      </c>
      <c r="K27" s="11">
        <f>K26/H26*100/104.6*100</f>
        <v>97.94941665426316</v>
      </c>
      <c r="L27" s="5">
        <f>L26/I26*100/104.6*100</f>
        <v>96.11813417334967</v>
      </c>
      <c r="M27" s="50">
        <f>M26/J26*100/104.8*100</f>
        <v>96.93801814607728</v>
      </c>
      <c r="N27" s="5">
        <f>N26/K26*100/104.3*100</f>
        <v>98.11870962969853</v>
      </c>
    </row>
    <row r="28" spans="1:14" ht="25.5">
      <c r="A28" s="10" t="s">
        <v>163</v>
      </c>
      <c r="B28" s="3" t="s">
        <v>7</v>
      </c>
      <c r="C28" s="40">
        <v>105.5</v>
      </c>
      <c r="D28" s="4">
        <v>103.8</v>
      </c>
      <c r="E28" s="4">
        <v>103.8</v>
      </c>
      <c r="F28" s="5">
        <v>103.8</v>
      </c>
      <c r="G28" s="51">
        <v>104</v>
      </c>
      <c r="H28" s="8">
        <v>104.8</v>
      </c>
      <c r="I28" s="5">
        <v>104</v>
      </c>
      <c r="J28" s="51">
        <v>105</v>
      </c>
      <c r="K28" s="8">
        <v>105.5</v>
      </c>
      <c r="L28" s="5">
        <v>104.4</v>
      </c>
      <c r="M28" s="51">
        <v>104.8</v>
      </c>
      <c r="N28" s="51">
        <v>105.3</v>
      </c>
    </row>
    <row r="29" spans="1:14" ht="76.5">
      <c r="A29" s="12" t="s">
        <v>164</v>
      </c>
      <c r="B29" s="3" t="s">
        <v>21</v>
      </c>
      <c r="C29" s="6">
        <v>107.3</v>
      </c>
      <c r="D29" s="5">
        <v>129.6</v>
      </c>
      <c r="E29" s="5">
        <v>164.4</v>
      </c>
      <c r="F29" s="5">
        <v>130.5</v>
      </c>
      <c r="G29" s="6">
        <v>165.5</v>
      </c>
      <c r="H29" s="11">
        <v>167</v>
      </c>
      <c r="I29" s="5">
        <v>166.8</v>
      </c>
      <c r="J29" s="6">
        <v>169.7</v>
      </c>
      <c r="K29" s="11">
        <v>171.1</v>
      </c>
      <c r="L29" s="5">
        <v>167.7</v>
      </c>
      <c r="M29" s="6">
        <v>172.4</v>
      </c>
      <c r="N29" s="5">
        <v>175.1</v>
      </c>
    </row>
    <row r="30" spans="1:14" ht="38.25">
      <c r="A30" s="12" t="s">
        <v>130</v>
      </c>
      <c r="B30" s="3" t="s">
        <v>7</v>
      </c>
      <c r="C30" s="11"/>
      <c r="D30" s="11">
        <f>D29/C29*100/105.5*100</f>
        <v>114.48611546666785</v>
      </c>
      <c r="E30" s="11">
        <f>E29/D29*100/105.5*100</f>
        <v>120.23872213445674</v>
      </c>
      <c r="F30" s="5">
        <f>F29/E29*100/105.5*100</f>
        <v>75.24129103677309</v>
      </c>
      <c r="G30" s="50">
        <f>G29/D29*100/105.1*100</f>
        <v>121.50391749186547</v>
      </c>
      <c r="H30" s="11">
        <f>H29/E29*100/104.8*100</f>
        <v>96.92892033951821</v>
      </c>
      <c r="I30" s="5">
        <f>I29/F29*100/104.8*100</f>
        <v>121.96191980345705</v>
      </c>
      <c r="J30" s="50">
        <f>J29/G29*100/105*100</f>
        <v>97.65501366709825</v>
      </c>
      <c r="K30" s="11">
        <f>K29/H29*100/104.6*100</f>
        <v>97.94941665426316</v>
      </c>
      <c r="L30" s="5">
        <f>L29/I29*100/104.6*100</f>
        <v>96.11813417334967</v>
      </c>
      <c r="M30" s="50">
        <f>M29/J29*100/104.8*100</f>
        <v>96.93801814607728</v>
      </c>
      <c r="N30" s="5">
        <f>N29/K29*100/104.3*100</f>
        <v>98.11870962969853</v>
      </c>
    </row>
    <row r="31" spans="1:14" ht="38.25">
      <c r="A31" s="12" t="s">
        <v>131</v>
      </c>
      <c r="B31" s="3" t="s">
        <v>7</v>
      </c>
      <c r="C31" s="33">
        <v>105.5</v>
      </c>
      <c r="D31" s="8">
        <v>105.5</v>
      </c>
      <c r="E31" s="8">
        <v>105.5</v>
      </c>
      <c r="F31" s="33">
        <v>105.5</v>
      </c>
      <c r="G31" s="51">
        <v>105.1</v>
      </c>
      <c r="H31" s="33">
        <v>104.8</v>
      </c>
      <c r="I31" s="8">
        <v>104.8</v>
      </c>
      <c r="J31" s="33">
        <v>105</v>
      </c>
      <c r="K31" s="8">
        <v>104.6</v>
      </c>
      <c r="L31" s="33">
        <v>104.6</v>
      </c>
      <c r="M31" s="51">
        <v>104.8</v>
      </c>
      <c r="N31" s="51">
        <v>104.3</v>
      </c>
    </row>
    <row r="32" spans="1:14" ht="38.25">
      <c r="A32" s="59" t="s">
        <v>167</v>
      </c>
      <c r="B32" s="3"/>
      <c r="C32" s="11"/>
      <c r="D32" s="5"/>
      <c r="E32" s="5"/>
      <c r="F32" s="5"/>
      <c r="G32" s="50"/>
      <c r="H32" s="6"/>
      <c r="I32" s="5"/>
      <c r="J32" s="50"/>
      <c r="K32" s="6"/>
      <c r="L32" s="5"/>
      <c r="M32" s="50"/>
      <c r="N32" s="50"/>
    </row>
    <row r="33" spans="1:14" ht="114.75">
      <c r="A33" s="12" t="s">
        <v>168</v>
      </c>
      <c r="B33" s="3" t="s">
        <v>21</v>
      </c>
      <c r="C33" s="5">
        <v>59.1</v>
      </c>
      <c r="D33" s="5">
        <v>72.4</v>
      </c>
      <c r="E33" s="60">
        <v>74.6</v>
      </c>
      <c r="F33" s="5">
        <v>72.3</v>
      </c>
      <c r="G33" s="50">
        <v>76.8</v>
      </c>
      <c r="H33" s="6">
        <v>79.8</v>
      </c>
      <c r="I33" s="5">
        <v>77.1</v>
      </c>
      <c r="J33" s="50">
        <v>79</v>
      </c>
      <c r="K33" s="6">
        <v>82.1</v>
      </c>
      <c r="L33" s="5">
        <v>78.3</v>
      </c>
      <c r="M33" s="50">
        <v>81.3</v>
      </c>
      <c r="N33" s="61">
        <v>83.4</v>
      </c>
    </row>
    <row r="34" spans="1:14" ht="47.25" customHeight="1">
      <c r="A34" s="12" t="s">
        <v>169</v>
      </c>
      <c r="B34" s="3" t="s">
        <v>7</v>
      </c>
      <c r="C34" s="8"/>
      <c r="D34" s="4"/>
      <c r="E34" s="4"/>
      <c r="F34" s="5"/>
      <c r="G34" s="51"/>
      <c r="H34" s="8"/>
      <c r="I34" s="5"/>
      <c r="J34" s="51"/>
      <c r="K34" s="8"/>
      <c r="L34" s="5"/>
      <c r="M34" s="51"/>
      <c r="N34" s="51"/>
    </row>
    <row r="35" spans="1:14" ht="45" customHeight="1">
      <c r="A35" s="12" t="s">
        <v>170</v>
      </c>
      <c r="B35" s="3" t="s">
        <v>7</v>
      </c>
      <c r="C35" s="6"/>
      <c r="D35" s="5"/>
      <c r="E35" s="5"/>
      <c r="F35" s="5"/>
      <c r="G35" s="50"/>
      <c r="H35" s="6"/>
      <c r="I35" s="5"/>
      <c r="J35" s="50"/>
      <c r="K35" s="6"/>
      <c r="L35" s="5"/>
      <c r="M35" s="50"/>
      <c r="N35" s="50"/>
    </row>
    <row r="36" spans="1:14" ht="5.25" customHeight="1" hidden="1">
      <c r="A36" s="7" t="s">
        <v>28</v>
      </c>
      <c r="B36" s="3"/>
      <c r="C36" s="8"/>
      <c r="D36" s="4"/>
      <c r="E36" s="4"/>
      <c r="F36" s="5"/>
      <c r="G36" s="51"/>
      <c r="H36" s="8"/>
      <c r="I36" s="5"/>
      <c r="J36" s="51"/>
      <c r="K36" s="8"/>
      <c r="L36" s="5"/>
      <c r="M36" s="51"/>
      <c r="N36" s="51"/>
    </row>
    <row r="37" spans="1:14" ht="76.5" hidden="1">
      <c r="A37" s="9" t="s">
        <v>29</v>
      </c>
      <c r="B37" s="3" t="s">
        <v>21</v>
      </c>
      <c r="C37" s="6"/>
      <c r="D37" s="5"/>
      <c r="E37" s="5"/>
      <c r="F37" s="5"/>
      <c r="G37" s="50"/>
      <c r="H37" s="6"/>
      <c r="I37" s="5"/>
      <c r="J37" s="50"/>
      <c r="K37" s="6"/>
      <c r="L37" s="5"/>
      <c r="M37" s="50"/>
      <c r="N37" s="50"/>
    </row>
    <row r="38" spans="1:14" ht="38.25" hidden="1">
      <c r="A38" s="9" t="s">
        <v>30</v>
      </c>
      <c r="B38" s="3" t="s">
        <v>7</v>
      </c>
      <c r="C38" s="8"/>
      <c r="D38" s="4"/>
      <c r="E38" s="4"/>
      <c r="F38" s="5"/>
      <c r="G38" s="51"/>
      <c r="H38" s="8"/>
      <c r="I38" s="5"/>
      <c r="J38" s="51"/>
      <c r="K38" s="8"/>
      <c r="L38" s="5"/>
      <c r="M38" s="51"/>
      <c r="N38" s="51"/>
    </row>
    <row r="39" spans="1:14" ht="38.25" hidden="1">
      <c r="A39" s="9" t="s">
        <v>31</v>
      </c>
      <c r="B39" s="3" t="s">
        <v>7</v>
      </c>
      <c r="C39" s="6"/>
      <c r="D39" s="5"/>
      <c r="E39" s="5"/>
      <c r="F39" s="5"/>
      <c r="G39" s="50"/>
      <c r="H39" s="6"/>
      <c r="I39" s="5"/>
      <c r="J39" s="50"/>
      <c r="K39" s="6"/>
      <c r="L39" s="5"/>
      <c r="M39" s="50"/>
      <c r="N39" s="50"/>
    </row>
    <row r="40" spans="1:14" ht="12.75" hidden="1">
      <c r="A40" s="7" t="s">
        <v>32</v>
      </c>
      <c r="B40" s="3" t="s">
        <v>33</v>
      </c>
      <c r="C40" s="8"/>
      <c r="D40" s="4"/>
      <c r="E40" s="4"/>
      <c r="F40" s="5"/>
      <c r="G40" s="51"/>
      <c r="H40" s="8"/>
      <c r="I40" s="5"/>
      <c r="J40" s="51"/>
      <c r="K40" s="8"/>
      <c r="L40" s="5"/>
      <c r="M40" s="51"/>
      <c r="N40" s="51"/>
    </row>
    <row r="41" spans="1:14" ht="12.75" hidden="1">
      <c r="A41" s="9" t="s">
        <v>34</v>
      </c>
      <c r="B41" s="3"/>
      <c r="C41" s="6"/>
      <c r="D41" s="5"/>
      <c r="E41" s="5"/>
      <c r="F41" s="5"/>
      <c r="G41" s="50"/>
      <c r="H41" s="6"/>
      <c r="I41" s="5"/>
      <c r="J41" s="50"/>
      <c r="K41" s="6"/>
      <c r="L41" s="5"/>
      <c r="M41" s="50"/>
      <c r="N41" s="50"/>
    </row>
    <row r="42" spans="1:14" ht="12.75" hidden="1">
      <c r="A42" s="10" t="s">
        <v>35</v>
      </c>
      <c r="B42" s="3" t="s">
        <v>36</v>
      </c>
      <c r="C42" s="8"/>
      <c r="D42" s="4"/>
      <c r="E42" s="4"/>
      <c r="F42" s="5"/>
      <c r="G42" s="51"/>
      <c r="H42" s="8"/>
      <c r="I42" s="5"/>
      <c r="J42" s="51"/>
      <c r="K42" s="8"/>
      <c r="L42" s="5"/>
      <c r="M42" s="51"/>
      <c r="N42" s="51"/>
    </row>
    <row r="43" spans="1:14" ht="12.75" hidden="1">
      <c r="A43" s="10" t="s">
        <v>37</v>
      </c>
      <c r="B43" s="3" t="s">
        <v>36</v>
      </c>
      <c r="C43" s="6"/>
      <c r="D43" s="5"/>
      <c r="E43" s="5"/>
      <c r="F43" s="5"/>
      <c r="G43" s="50"/>
      <c r="H43" s="6"/>
      <c r="I43" s="5"/>
      <c r="J43" s="50"/>
      <c r="K43" s="6"/>
      <c r="L43" s="5"/>
      <c r="M43" s="50"/>
      <c r="N43" s="50"/>
    </row>
    <row r="44" spans="1:14" ht="12.75" hidden="1">
      <c r="A44" s="10" t="s">
        <v>38</v>
      </c>
      <c r="B44" s="3" t="s">
        <v>36</v>
      </c>
      <c r="C44" s="8"/>
      <c r="D44" s="4"/>
      <c r="E44" s="4"/>
      <c r="F44" s="5"/>
      <c r="G44" s="51"/>
      <c r="H44" s="8"/>
      <c r="I44" s="5"/>
      <c r="J44" s="51"/>
      <c r="K44" s="8"/>
      <c r="L44" s="5"/>
      <c r="M44" s="51"/>
      <c r="N44" s="51"/>
    </row>
    <row r="45" spans="1:14" ht="38.25" hidden="1">
      <c r="A45" s="9" t="s">
        <v>39</v>
      </c>
      <c r="B45" s="3" t="s">
        <v>40</v>
      </c>
      <c r="C45" s="6"/>
      <c r="D45" s="5"/>
      <c r="E45" s="5"/>
      <c r="F45" s="5"/>
      <c r="G45" s="50"/>
      <c r="H45" s="6"/>
      <c r="I45" s="5"/>
      <c r="J45" s="50"/>
      <c r="K45" s="6"/>
      <c r="L45" s="5"/>
      <c r="M45" s="50"/>
      <c r="N45" s="50"/>
    </row>
    <row r="46" spans="1:14" ht="38.25" hidden="1">
      <c r="A46" s="9" t="s">
        <v>41</v>
      </c>
      <c r="B46" s="3" t="s">
        <v>42</v>
      </c>
      <c r="C46" s="8"/>
      <c r="D46" s="4"/>
      <c r="E46" s="4"/>
      <c r="F46" s="5"/>
      <c r="G46" s="51"/>
      <c r="H46" s="8"/>
      <c r="I46" s="5"/>
      <c r="J46" s="51"/>
      <c r="K46" s="8"/>
      <c r="L46" s="5"/>
      <c r="M46" s="51"/>
      <c r="N46" s="51"/>
    </row>
    <row r="47" spans="1:14" ht="25.5" hidden="1">
      <c r="A47" s="3"/>
      <c r="B47" s="3" t="s">
        <v>43</v>
      </c>
      <c r="C47" s="6"/>
      <c r="D47" s="5"/>
      <c r="E47" s="5"/>
      <c r="F47" s="5"/>
      <c r="G47" s="50"/>
      <c r="H47" s="6"/>
      <c r="I47" s="5"/>
      <c r="J47" s="50"/>
      <c r="K47" s="6"/>
      <c r="L47" s="5"/>
      <c r="M47" s="50"/>
      <c r="N47" s="50"/>
    </row>
    <row r="48" spans="1:14" ht="12.75" hidden="1">
      <c r="A48" s="9" t="s">
        <v>44</v>
      </c>
      <c r="B48" s="3"/>
      <c r="C48" s="8"/>
      <c r="D48" s="4"/>
      <c r="E48" s="4"/>
      <c r="F48" s="5"/>
      <c r="G48" s="51"/>
      <c r="H48" s="8"/>
      <c r="I48" s="5"/>
      <c r="J48" s="51"/>
      <c r="K48" s="8"/>
      <c r="L48" s="5"/>
      <c r="M48" s="51"/>
      <c r="N48" s="51"/>
    </row>
    <row r="49" spans="1:14" ht="12.75" hidden="1">
      <c r="A49" s="10" t="s">
        <v>35</v>
      </c>
      <c r="B49" s="3" t="s">
        <v>40</v>
      </c>
      <c r="C49" s="6"/>
      <c r="D49" s="5"/>
      <c r="E49" s="5"/>
      <c r="F49" s="5"/>
      <c r="G49" s="50"/>
      <c r="H49" s="6"/>
      <c r="I49" s="5"/>
      <c r="J49" s="50"/>
      <c r="K49" s="6"/>
      <c r="L49" s="5"/>
      <c r="M49" s="50"/>
      <c r="N49" s="50"/>
    </row>
    <row r="50" spans="1:14" ht="38.25" hidden="1">
      <c r="A50" s="10" t="s">
        <v>41</v>
      </c>
      <c r="B50" s="3" t="s">
        <v>42</v>
      </c>
      <c r="C50" s="8"/>
      <c r="D50" s="4"/>
      <c r="E50" s="4"/>
      <c r="F50" s="5"/>
      <c r="G50" s="51"/>
      <c r="H50" s="8"/>
      <c r="I50" s="5"/>
      <c r="J50" s="51"/>
      <c r="K50" s="8"/>
      <c r="L50" s="5"/>
      <c r="M50" s="51"/>
      <c r="N50" s="51"/>
    </row>
    <row r="51" spans="1:14" ht="25.5" hidden="1">
      <c r="A51" s="3"/>
      <c r="B51" s="3" t="s">
        <v>43</v>
      </c>
      <c r="C51" s="6"/>
      <c r="D51" s="5"/>
      <c r="E51" s="5"/>
      <c r="F51" s="5"/>
      <c r="G51" s="50"/>
      <c r="H51" s="6"/>
      <c r="I51" s="5"/>
      <c r="J51" s="50"/>
      <c r="K51" s="6"/>
      <c r="L51" s="5"/>
      <c r="M51" s="50"/>
      <c r="N51" s="50"/>
    </row>
    <row r="52" spans="1:14" ht="12.75" hidden="1">
      <c r="A52" s="10" t="s">
        <v>37</v>
      </c>
      <c r="B52" s="3" t="s">
        <v>40</v>
      </c>
      <c r="C52" s="8"/>
      <c r="D52" s="4"/>
      <c r="E52" s="4"/>
      <c r="F52" s="5"/>
      <c r="G52" s="51"/>
      <c r="H52" s="8"/>
      <c r="I52" s="5"/>
      <c r="J52" s="51"/>
      <c r="K52" s="8"/>
      <c r="L52" s="5"/>
      <c r="M52" s="51"/>
      <c r="N52" s="51"/>
    </row>
    <row r="53" spans="1:14" ht="38.25" hidden="1">
      <c r="A53" s="10" t="s">
        <v>41</v>
      </c>
      <c r="B53" s="3" t="s">
        <v>42</v>
      </c>
      <c r="C53" s="6"/>
      <c r="D53" s="5"/>
      <c r="E53" s="5"/>
      <c r="F53" s="5"/>
      <c r="G53" s="50"/>
      <c r="H53" s="6"/>
      <c r="I53" s="5"/>
      <c r="J53" s="50"/>
      <c r="K53" s="6"/>
      <c r="L53" s="5"/>
      <c r="M53" s="50"/>
      <c r="N53" s="50"/>
    </row>
    <row r="54" spans="1:14" ht="25.5" hidden="1">
      <c r="A54" s="3"/>
      <c r="B54" s="3" t="s">
        <v>43</v>
      </c>
      <c r="C54" s="8"/>
      <c r="D54" s="4"/>
      <c r="E54" s="4"/>
      <c r="F54" s="5"/>
      <c r="G54" s="51"/>
      <c r="H54" s="8"/>
      <c r="I54" s="5"/>
      <c r="J54" s="51"/>
      <c r="K54" s="8"/>
      <c r="L54" s="5"/>
      <c r="M54" s="51"/>
      <c r="N54" s="51"/>
    </row>
    <row r="55" spans="1:14" ht="12.75" hidden="1">
      <c r="A55" s="10" t="s">
        <v>38</v>
      </c>
      <c r="B55" s="3" t="s">
        <v>40</v>
      </c>
      <c r="C55" s="6"/>
      <c r="D55" s="5"/>
      <c r="E55" s="5"/>
      <c r="F55" s="5"/>
      <c r="G55" s="50"/>
      <c r="H55" s="6"/>
      <c r="I55" s="5"/>
      <c r="J55" s="50"/>
      <c r="K55" s="6"/>
      <c r="L55" s="5"/>
      <c r="M55" s="50"/>
      <c r="N55" s="50"/>
    </row>
    <row r="56" spans="1:14" ht="38.25" hidden="1">
      <c r="A56" s="10" t="s">
        <v>41</v>
      </c>
      <c r="B56" s="3" t="s">
        <v>42</v>
      </c>
      <c r="C56" s="8"/>
      <c r="D56" s="4"/>
      <c r="E56" s="4"/>
      <c r="F56" s="5"/>
      <c r="G56" s="51"/>
      <c r="H56" s="8"/>
      <c r="I56" s="5"/>
      <c r="J56" s="51"/>
      <c r="K56" s="8"/>
      <c r="L56" s="5"/>
      <c r="M56" s="51"/>
      <c r="N56" s="51"/>
    </row>
    <row r="57" spans="1:14" ht="25.5" hidden="1">
      <c r="A57" s="3"/>
      <c r="B57" s="3" t="s">
        <v>43</v>
      </c>
      <c r="C57" s="6"/>
      <c r="D57" s="5"/>
      <c r="E57" s="5"/>
      <c r="F57" s="5"/>
      <c r="G57" s="50"/>
      <c r="H57" s="6"/>
      <c r="I57" s="5"/>
      <c r="J57" s="50"/>
      <c r="K57" s="6"/>
      <c r="L57" s="5"/>
      <c r="M57" s="50"/>
      <c r="N57" s="50"/>
    </row>
    <row r="58" spans="1:14" ht="12.75">
      <c r="A58" s="7" t="s">
        <v>136</v>
      </c>
      <c r="B58" s="3"/>
      <c r="C58" s="6"/>
      <c r="D58" s="5"/>
      <c r="E58" s="5"/>
      <c r="F58" s="5"/>
      <c r="G58" s="50"/>
      <c r="H58" s="6"/>
      <c r="I58" s="5"/>
      <c r="J58" s="50"/>
      <c r="K58" s="6"/>
      <c r="L58" s="5"/>
      <c r="M58" s="50"/>
      <c r="N58" s="50"/>
    </row>
    <row r="59" spans="1:14" ht="25.5">
      <c r="A59" s="9" t="s">
        <v>120</v>
      </c>
      <c r="B59" s="3" t="s">
        <v>45</v>
      </c>
      <c r="C59" s="62">
        <v>326.8</v>
      </c>
      <c r="D59" s="63">
        <v>401.3</v>
      </c>
      <c r="E59" s="63">
        <v>452.8</v>
      </c>
      <c r="F59" s="63">
        <v>430.1</v>
      </c>
      <c r="G59" s="64">
        <v>462.8</v>
      </c>
      <c r="H59" s="65">
        <v>469.8</v>
      </c>
      <c r="I59" s="63">
        <v>450.8</v>
      </c>
      <c r="J59" s="64">
        <v>499.5</v>
      </c>
      <c r="K59" s="65">
        <v>510.3</v>
      </c>
      <c r="L59" s="63">
        <v>510.7</v>
      </c>
      <c r="M59" s="64">
        <v>549.5</v>
      </c>
      <c r="N59" s="63">
        <v>555.9</v>
      </c>
    </row>
    <row r="60" spans="1:14" ht="38.25">
      <c r="A60" s="9" t="s">
        <v>46</v>
      </c>
      <c r="B60" s="3" t="s">
        <v>7</v>
      </c>
      <c r="C60" s="6">
        <v>134.5</v>
      </c>
      <c r="D60" s="5">
        <f>D59/C59*100/D61*100</f>
        <v>125.17514538782773</v>
      </c>
      <c r="E60" s="5">
        <f>E59/D59*100/E61*100</f>
        <v>113.51437807006504</v>
      </c>
      <c r="F60" s="5">
        <f>F59/E59*100/F61*100</f>
        <v>90.20583961691146</v>
      </c>
      <c r="G60" s="50">
        <f>G59/E59*100/G61*100</f>
        <v>99.71559079548392</v>
      </c>
      <c r="H60" s="11">
        <f aca="true" t="shared" si="4" ref="H60:N60">H59/E59*100/H61*100</f>
        <v>100.73244365158325</v>
      </c>
      <c r="I60" s="11">
        <f t="shared" si="4"/>
        <v>101.2684388643468</v>
      </c>
      <c r="J60" s="5">
        <f t="shared" si="4"/>
        <v>104.07906591799194</v>
      </c>
      <c r="K60" s="11">
        <f t="shared" si="4"/>
        <v>103.44827586206897</v>
      </c>
      <c r="L60" s="11">
        <f t="shared" si="4"/>
        <v>109.56236838356568</v>
      </c>
      <c r="M60" s="5">
        <f t="shared" si="4"/>
        <v>105.88066410973052</v>
      </c>
      <c r="N60" s="5">
        <f t="shared" si="4"/>
        <v>104.74607696829918</v>
      </c>
    </row>
    <row r="61" spans="1:14" ht="25.5">
      <c r="A61" s="9" t="s">
        <v>47</v>
      </c>
      <c r="B61" s="3" t="s">
        <v>7</v>
      </c>
      <c r="C61" s="44">
        <v>105</v>
      </c>
      <c r="D61" s="45">
        <v>98.1</v>
      </c>
      <c r="E61" s="45">
        <v>99.4</v>
      </c>
      <c r="F61" s="30">
        <v>105.3</v>
      </c>
      <c r="G61" s="30">
        <v>102.5</v>
      </c>
      <c r="H61" s="30">
        <v>103</v>
      </c>
      <c r="I61" s="30">
        <v>103.5</v>
      </c>
      <c r="J61" s="30">
        <v>103.7</v>
      </c>
      <c r="K61" s="30">
        <v>105</v>
      </c>
      <c r="L61" s="30">
        <v>103.4</v>
      </c>
      <c r="M61" s="30">
        <v>103.9</v>
      </c>
      <c r="N61" s="30">
        <v>104</v>
      </c>
    </row>
    <row r="62" spans="1:14" ht="12.75">
      <c r="A62" s="7" t="s">
        <v>137</v>
      </c>
      <c r="B62" s="25"/>
      <c r="C62" s="6"/>
      <c r="D62" s="5"/>
      <c r="E62" s="5"/>
      <c r="F62" s="5"/>
      <c r="G62" s="50"/>
      <c r="H62" s="6"/>
      <c r="I62" s="5"/>
      <c r="J62" s="50"/>
      <c r="K62" s="6"/>
      <c r="L62" s="5"/>
      <c r="M62" s="50"/>
      <c r="N62" s="50"/>
    </row>
    <row r="63" spans="1:14" ht="25.5">
      <c r="A63" s="9" t="s">
        <v>142</v>
      </c>
      <c r="B63" s="3" t="s">
        <v>21</v>
      </c>
      <c r="C63" s="66">
        <v>330.5</v>
      </c>
      <c r="D63" s="67">
        <v>377.6</v>
      </c>
      <c r="E63" s="67">
        <v>390.5</v>
      </c>
      <c r="F63" s="67">
        <v>380.6</v>
      </c>
      <c r="G63" s="68">
        <v>410</v>
      </c>
      <c r="H63" s="66">
        <v>413.3</v>
      </c>
      <c r="I63" s="67">
        <v>410.4</v>
      </c>
      <c r="J63" s="68">
        <v>430.5</v>
      </c>
      <c r="K63" s="66">
        <v>440.3</v>
      </c>
      <c r="L63" s="67">
        <v>430.6</v>
      </c>
      <c r="M63" s="68">
        <v>452</v>
      </c>
      <c r="N63" s="68">
        <v>460.5</v>
      </c>
    </row>
    <row r="64" spans="1:14" ht="25.5">
      <c r="A64" s="10" t="s">
        <v>175</v>
      </c>
      <c r="B64" s="3" t="s">
        <v>50</v>
      </c>
      <c r="C64" s="6">
        <v>102.4</v>
      </c>
      <c r="D64" s="5">
        <v>107.3</v>
      </c>
      <c r="E64" s="5">
        <f>E63/D63*100/E65*100</f>
        <v>98.3980148043026</v>
      </c>
      <c r="F64" s="5">
        <f>F63/E63*100/F65*100</f>
        <v>91.51623355154402</v>
      </c>
      <c r="G64" s="50">
        <f>G63/E63*100/G65*100</f>
        <v>99.89876113353418</v>
      </c>
      <c r="H64" s="11">
        <f aca="true" t="shared" si="5" ref="H64:N64">H63/E63*100/H65*100</f>
        <v>102.65632238009668</v>
      </c>
      <c r="I64" s="5">
        <f t="shared" si="5"/>
        <v>104.58752910943107</v>
      </c>
      <c r="J64" s="50">
        <f t="shared" si="5"/>
        <v>101.2536162005786</v>
      </c>
      <c r="K64" s="5">
        <f t="shared" si="5"/>
        <v>103.42988825437693</v>
      </c>
      <c r="L64" s="5">
        <f t="shared" si="5"/>
        <v>101.86604591305665</v>
      </c>
      <c r="M64" s="5">
        <f t="shared" si="5"/>
        <v>101.54177253295052</v>
      </c>
      <c r="N64" s="5">
        <f t="shared" si="5"/>
        <v>102.53704025330323</v>
      </c>
    </row>
    <row r="65" spans="1:14" ht="38.25">
      <c r="A65" s="10" t="s">
        <v>143</v>
      </c>
      <c r="B65" s="3" t="s">
        <v>7</v>
      </c>
      <c r="C65" s="11">
        <v>106.5</v>
      </c>
      <c r="D65" s="5">
        <v>105.1</v>
      </c>
      <c r="E65" s="5">
        <v>105.1</v>
      </c>
      <c r="F65" s="5">
        <v>106.5</v>
      </c>
      <c r="G65" s="50">
        <v>105.1</v>
      </c>
      <c r="H65" s="11">
        <v>103.1</v>
      </c>
      <c r="I65" s="5">
        <v>103.1</v>
      </c>
      <c r="J65" s="50">
        <v>103.7</v>
      </c>
      <c r="K65" s="11">
        <v>103</v>
      </c>
      <c r="L65" s="5">
        <v>103</v>
      </c>
      <c r="M65" s="50">
        <v>103.4</v>
      </c>
      <c r="N65" s="5">
        <v>102</v>
      </c>
    </row>
    <row r="66" spans="1:14" ht="12.75">
      <c r="A66" s="2" t="s">
        <v>146</v>
      </c>
      <c r="B66" s="3"/>
      <c r="C66" s="6"/>
      <c r="D66" s="5"/>
      <c r="E66" s="5"/>
      <c r="F66" s="5"/>
      <c r="G66" s="50"/>
      <c r="H66" s="6"/>
      <c r="I66" s="5"/>
      <c r="J66" s="50"/>
      <c r="K66" s="6"/>
      <c r="L66" s="5"/>
      <c r="M66" s="50"/>
      <c r="N66" s="50"/>
    </row>
    <row r="67" spans="1:14" s="20" customFormat="1" ht="25.5">
      <c r="A67" s="9" t="s">
        <v>51</v>
      </c>
      <c r="B67" s="3" t="s">
        <v>52</v>
      </c>
      <c r="C67" s="43">
        <v>104.6</v>
      </c>
      <c r="D67" s="30">
        <v>104.5</v>
      </c>
      <c r="E67" s="30">
        <v>104.5</v>
      </c>
      <c r="F67" s="30">
        <v>104.3</v>
      </c>
      <c r="G67" s="30">
        <v>104.8</v>
      </c>
      <c r="H67" s="30">
        <v>104.1</v>
      </c>
      <c r="I67" s="30">
        <v>103.8</v>
      </c>
      <c r="J67" s="30">
        <v>104.3</v>
      </c>
      <c r="K67" s="30">
        <v>104.3</v>
      </c>
      <c r="L67" s="30">
        <v>104</v>
      </c>
      <c r="M67" s="30">
        <v>104.5</v>
      </c>
      <c r="N67" s="69">
        <v>104.5</v>
      </c>
    </row>
    <row r="68" spans="1:14" s="20" customFormat="1" ht="38.25">
      <c r="A68" s="9" t="s">
        <v>132</v>
      </c>
      <c r="B68" s="3" t="s">
        <v>53</v>
      </c>
      <c r="C68" s="43">
        <v>103.9</v>
      </c>
      <c r="D68" s="30">
        <v>104</v>
      </c>
      <c r="E68" s="30">
        <v>104</v>
      </c>
      <c r="F68" s="30">
        <v>103.9</v>
      </c>
      <c r="G68" s="30">
        <v>104</v>
      </c>
      <c r="H68" s="30">
        <v>103.9</v>
      </c>
      <c r="I68" s="30">
        <v>103.6</v>
      </c>
      <c r="J68" s="30">
        <v>104.1</v>
      </c>
      <c r="K68" s="30">
        <v>104.3</v>
      </c>
      <c r="L68" s="30">
        <v>104.1</v>
      </c>
      <c r="M68" s="30">
        <v>104.6</v>
      </c>
      <c r="N68" s="69">
        <v>104.1</v>
      </c>
    </row>
    <row r="69" spans="1:14" ht="12.75">
      <c r="A69" s="21" t="s">
        <v>54</v>
      </c>
      <c r="B69" s="21" t="s">
        <v>27</v>
      </c>
      <c r="C69" s="46">
        <v>425.6</v>
      </c>
      <c r="D69" s="47">
        <v>432.7</v>
      </c>
      <c r="E69" s="47">
        <v>442.8</v>
      </c>
      <c r="F69" s="47">
        <v>429.3</v>
      </c>
      <c r="G69" s="70">
        <v>446.9</v>
      </c>
      <c r="H69" s="71">
        <v>451.1</v>
      </c>
      <c r="I69" s="47">
        <v>430.8</v>
      </c>
      <c r="J69" s="70">
        <v>450.1</v>
      </c>
      <c r="K69" s="71">
        <v>460</v>
      </c>
      <c r="L69" s="47">
        <v>440.4</v>
      </c>
      <c r="M69" s="70">
        <v>458.4</v>
      </c>
      <c r="N69" s="70">
        <v>468.4</v>
      </c>
    </row>
    <row r="70" spans="1:14" ht="25.5">
      <c r="A70" s="21" t="s">
        <v>133</v>
      </c>
      <c r="B70" s="21" t="s">
        <v>50</v>
      </c>
      <c r="C70" s="6">
        <v>99.3</v>
      </c>
      <c r="D70" s="5">
        <f>D69/C69*100</f>
        <v>101.66823308270676</v>
      </c>
      <c r="E70" s="5">
        <f aca="true" t="shared" si="6" ref="E70:N70">E69/D69*100</f>
        <v>102.33418072567599</v>
      </c>
      <c r="F70" s="5">
        <f t="shared" si="6"/>
        <v>96.95121951219512</v>
      </c>
      <c r="G70" s="5">
        <f t="shared" si="6"/>
        <v>104.09969718145817</v>
      </c>
      <c r="H70" s="5">
        <f t="shared" si="6"/>
        <v>100.93980756321326</v>
      </c>
      <c r="I70" s="5">
        <f t="shared" si="6"/>
        <v>95.49988915983153</v>
      </c>
      <c r="J70" s="5">
        <f t="shared" si="6"/>
        <v>104.48003714020426</v>
      </c>
      <c r="K70" s="5">
        <f t="shared" si="6"/>
        <v>102.19951121972895</v>
      </c>
      <c r="L70" s="5">
        <f t="shared" si="6"/>
        <v>95.73913043478261</v>
      </c>
      <c r="M70" s="5">
        <f t="shared" si="6"/>
        <v>104.08719346049047</v>
      </c>
      <c r="N70" s="5">
        <f t="shared" si="6"/>
        <v>102.18150087260034</v>
      </c>
    </row>
    <row r="71" spans="1:14" s="20" customFormat="1" ht="25.5">
      <c r="A71" s="21" t="s">
        <v>55</v>
      </c>
      <c r="B71" s="21" t="s">
        <v>7</v>
      </c>
      <c r="C71" s="72">
        <v>104.2</v>
      </c>
      <c r="D71" s="69">
        <v>103.4</v>
      </c>
      <c r="E71" s="72">
        <v>103.4</v>
      </c>
      <c r="F71" s="69">
        <v>104</v>
      </c>
      <c r="G71" s="73">
        <v>104.3</v>
      </c>
      <c r="H71" s="74">
        <v>104.1</v>
      </c>
      <c r="I71" s="30">
        <v>103.8</v>
      </c>
      <c r="J71" s="30">
        <v>103.5</v>
      </c>
      <c r="K71" s="30">
        <v>104</v>
      </c>
      <c r="L71" s="30">
        <v>104.3</v>
      </c>
      <c r="M71" s="30">
        <v>104</v>
      </c>
      <c r="N71" s="30">
        <v>104.5</v>
      </c>
    </row>
    <row r="72" spans="1:19" ht="12.75">
      <c r="A72" s="9" t="s">
        <v>56</v>
      </c>
      <c r="B72" s="3" t="s">
        <v>21</v>
      </c>
      <c r="C72" s="5">
        <v>95.4</v>
      </c>
      <c r="D72" s="5">
        <v>101</v>
      </c>
      <c r="E72" s="1">
        <v>119.6</v>
      </c>
      <c r="F72" s="5">
        <v>119.8</v>
      </c>
      <c r="G72" s="50">
        <v>120.5</v>
      </c>
      <c r="H72" s="11">
        <v>121.1</v>
      </c>
      <c r="I72" s="5">
        <v>119.9</v>
      </c>
      <c r="J72" s="50">
        <v>121.7</v>
      </c>
      <c r="K72" s="11">
        <v>122.2</v>
      </c>
      <c r="L72" s="5">
        <v>120</v>
      </c>
      <c r="M72" s="50">
        <v>122.8</v>
      </c>
      <c r="N72" s="5">
        <v>123.4</v>
      </c>
      <c r="S72" s="1" t="s">
        <v>178</v>
      </c>
    </row>
    <row r="73" spans="1:14" ht="38.25">
      <c r="A73" s="9" t="s">
        <v>176</v>
      </c>
      <c r="B73" s="9" t="s">
        <v>50</v>
      </c>
      <c r="C73" s="5">
        <v>104.4</v>
      </c>
      <c r="D73" s="5">
        <v>104.4</v>
      </c>
      <c r="E73" s="5">
        <v>104.4</v>
      </c>
      <c r="F73" s="5">
        <v>104.4</v>
      </c>
      <c r="G73" s="5">
        <f>G72/E72*100/G68*100</f>
        <v>96.8774118857731</v>
      </c>
      <c r="H73" s="5">
        <f aca="true" t="shared" si="7" ref="H73:N73">H72/F72*100/H68*100</f>
        <v>97.29080067677761</v>
      </c>
      <c r="I73" s="5">
        <f t="shared" si="7"/>
        <v>96.04447363783464</v>
      </c>
      <c r="J73" s="5">
        <f t="shared" si="7"/>
        <v>96.53742391827717</v>
      </c>
      <c r="K73" s="5">
        <f t="shared" si="7"/>
        <v>97.71645754651726</v>
      </c>
      <c r="L73" s="5">
        <f t="shared" si="7"/>
        <v>94.71961809049986</v>
      </c>
      <c r="M73" s="5">
        <f t="shared" si="7"/>
        <v>96.07170015615564</v>
      </c>
      <c r="N73" s="5">
        <f t="shared" si="7"/>
        <v>98.78322126160744</v>
      </c>
    </row>
    <row r="74" spans="1:256" s="49" customFormat="1" ht="12.75">
      <c r="A74" s="2" t="s">
        <v>138</v>
      </c>
      <c r="B74" s="3"/>
      <c r="C74" s="8"/>
      <c r="D74" s="4"/>
      <c r="E74" s="5"/>
      <c r="F74" s="5"/>
      <c r="G74" s="51"/>
      <c r="H74" s="8"/>
      <c r="I74" s="5"/>
      <c r="J74" s="51"/>
      <c r="K74" s="8"/>
      <c r="L74" s="5"/>
      <c r="M74" s="51"/>
      <c r="N74" s="5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s="49" customFormat="1" ht="25.5">
      <c r="A75" s="7" t="s">
        <v>57</v>
      </c>
      <c r="B75" s="3" t="s">
        <v>58</v>
      </c>
      <c r="C75" s="75">
        <v>0.224</v>
      </c>
      <c r="D75" s="75">
        <v>0.208</v>
      </c>
      <c r="E75" s="76">
        <v>0.205</v>
      </c>
      <c r="F75" s="75">
        <v>0.205</v>
      </c>
      <c r="G75" s="77">
        <v>0.21</v>
      </c>
      <c r="H75" s="78">
        <v>0.212</v>
      </c>
      <c r="I75" s="75">
        <v>0.21</v>
      </c>
      <c r="J75" s="79">
        <v>0.212</v>
      </c>
      <c r="K75" s="80">
        <v>0.215</v>
      </c>
      <c r="L75" s="81">
        <v>0.212</v>
      </c>
      <c r="M75" s="79">
        <v>0.22</v>
      </c>
      <c r="N75" s="81">
        <v>0.225</v>
      </c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s="49" customFormat="1" ht="51">
      <c r="A76" s="7" t="s">
        <v>59</v>
      </c>
      <c r="B76" s="3" t="s">
        <v>6</v>
      </c>
      <c r="C76" s="67">
        <v>0.54</v>
      </c>
      <c r="D76" s="67">
        <v>0.57</v>
      </c>
      <c r="E76" s="60">
        <v>0.56</v>
      </c>
      <c r="F76" s="67">
        <v>0.55</v>
      </c>
      <c r="G76" s="68">
        <v>0.56</v>
      </c>
      <c r="H76" s="82">
        <v>0.57</v>
      </c>
      <c r="I76" s="67">
        <v>0.56</v>
      </c>
      <c r="J76" s="68">
        <v>0.57</v>
      </c>
      <c r="K76" s="82">
        <v>0.58</v>
      </c>
      <c r="L76" s="67">
        <v>0.55</v>
      </c>
      <c r="M76" s="68">
        <v>0.57</v>
      </c>
      <c r="N76" s="82">
        <v>0.58</v>
      </c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s="49" customFormat="1" ht="12.75">
      <c r="A77" s="7" t="s">
        <v>60</v>
      </c>
      <c r="B77" s="3" t="s">
        <v>21</v>
      </c>
      <c r="C77" s="67">
        <v>730.8</v>
      </c>
      <c r="D77" s="67">
        <v>840.4</v>
      </c>
      <c r="E77" s="83">
        <v>849</v>
      </c>
      <c r="F77" s="67">
        <v>850.3</v>
      </c>
      <c r="G77" s="68">
        <v>854.2</v>
      </c>
      <c r="H77" s="82">
        <v>858.1</v>
      </c>
      <c r="I77" s="67">
        <v>851.3</v>
      </c>
      <c r="J77" s="68">
        <v>858.2</v>
      </c>
      <c r="K77" s="82">
        <v>860.1</v>
      </c>
      <c r="L77" s="67">
        <v>853.3</v>
      </c>
      <c r="M77" s="68">
        <v>858.1</v>
      </c>
      <c r="N77" s="82">
        <v>864.1</v>
      </c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14" ht="12.75">
      <c r="A78" s="2" t="s">
        <v>139</v>
      </c>
      <c r="B78" s="3"/>
      <c r="C78" s="6"/>
      <c r="D78" s="5"/>
      <c r="E78" s="5"/>
      <c r="F78" s="5"/>
      <c r="G78" s="50"/>
      <c r="H78" s="6"/>
      <c r="I78" s="5"/>
      <c r="J78" s="50"/>
      <c r="K78" s="6"/>
      <c r="L78" s="5"/>
      <c r="M78" s="50"/>
      <c r="N78" s="50"/>
    </row>
    <row r="79" spans="1:14" ht="12.75">
      <c r="A79" s="16" t="s">
        <v>145</v>
      </c>
      <c r="B79" s="13" t="s">
        <v>21</v>
      </c>
      <c r="C79" s="46">
        <v>58.5</v>
      </c>
      <c r="D79" s="47">
        <v>33.9</v>
      </c>
      <c r="E79" s="47">
        <v>19</v>
      </c>
      <c r="F79" s="47">
        <v>6</v>
      </c>
      <c r="G79" s="46">
        <v>8.5</v>
      </c>
      <c r="H79" s="52">
        <v>9.6</v>
      </c>
      <c r="I79" s="47">
        <v>6.2</v>
      </c>
      <c r="J79" s="46">
        <v>9</v>
      </c>
      <c r="K79" s="52">
        <v>9.4</v>
      </c>
      <c r="L79" s="47">
        <v>7.9</v>
      </c>
      <c r="M79" s="46">
        <v>10</v>
      </c>
      <c r="N79" s="52">
        <v>10.7</v>
      </c>
    </row>
    <row r="80" spans="1:14" ht="25.5">
      <c r="A80" s="9" t="s">
        <v>144</v>
      </c>
      <c r="B80" s="3" t="s">
        <v>50</v>
      </c>
      <c r="C80" s="6">
        <v>32.4</v>
      </c>
      <c r="D80" s="47">
        <f>D79/C79*100/D81*100</f>
        <v>55.71992110453648</v>
      </c>
      <c r="E80" s="47">
        <f>E79/D79*100/E81*100</f>
        <v>53.89153619242115</v>
      </c>
      <c r="F80" s="47">
        <f>F79/E79*100/F81*100</f>
        <v>30.16136329362087</v>
      </c>
      <c r="G80" s="84">
        <f>G79/E79*100/G81*100</f>
        <v>42.851381326880414</v>
      </c>
      <c r="H80" s="46">
        <f aca="true" t="shared" si="8" ref="H80:N80">H79/E79*100/H81*100</f>
        <v>48.16617329787768</v>
      </c>
      <c r="I80" s="47">
        <f t="shared" si="8"/>
        <v>98.8835725677831</v>
      </c>
      <c r="J80" s="84">
        <f t="shared" si="8"/>
        <v>101.61454217003501</v>
      </c>
      <c r="K80" s="46">
        <f t="shared" si="8"/>
        <v>93.52117160140084</v>
      </c>
      <c r="L80" s="47">
        <f t="shared" si="8"/>
        <v>122.40091723218991</v>
      </c>
      <c r="M80" s="84">
        <f t="shared" si="8"/>
        <v>106.22477161674104</v>
      </c>
      <c r="N80" s="84">
        <f t="shared" si="8"/>
        <v>108.61620919278867</v>
      </c>
    </row>
    <row r="81" spans="1:14" ht="12.75">
      <c r="A81" s="9" t="s">
        <v>61</v>
      </c>
      <c r="B81" s="3" t="s">
        <v>7</v>
      </c>
      <c r="C81" s="6">
        <v>104</v>
      </c>
      <c r="D81" s="5">
        <v>104</v>
      </c>
      <c r="E81" s="5">
        <v>104</v>
      </c>
      <c r="F81" s="30">
        <v>104.7</v>
      </c>
      <c r="G81" s="30">
        <v>104.4</v>
      </c>
      <c r="H81" s="30">
        <v>104.9</v>
      </c>
      <c r="I81" s="30">
        <v>104.5</v>
      </c>
      <c r="J81" s="30">
        <v>104.2</v>
      </c>
      <c r="K81" s="30">
        <v>104.7</v>
      </c>
      <c r="L81" s="5">
        <v>104.1</v>
      </c>
      <c r="M81" s="51">
        <v>104.6</v>
      </c>
      <c r="N81" s="51">
        <v>104.8</v>
      </c>
    </row>
    <row r="82" spans="1:14" ht="40.5" customHeight="1">
      <c r="A82" s="7" t="s">
        <v>134</v>
      </c>
      <c r="B82" s="3"/>
      <c r="C82" s="46"/>
      <c r="D82" s="47"/>
      <c r="E82" s="47"/>
      <c r="F82" s="47"/>
      <c r="G82" s="46"/>
      <c r="H82" s="52"/>
      <c r="I82" s="47"/>
      <c r="J82" s="46"/>
      <c r="K82" s="52"/>
      <c r="L82" s="47"/>
      <c r="M82" s="46"/>
      <c r="N82" s="47"/>
    </row>
    <row r="83" spans="1:14" ht="38.25">
      <c r="A83" s="10" t="s">
        <v>62</v>
      </c>
      <c r="B83" s="13" t="s">
        <v>27</v>
      </c>
      <c r="C83" s="6">
        <v>0.6</v>
      </c>
      <c r="D83" s="5">
        <v>0.5</v>
      </c>
      <c r="E83" s="5">
        <v>3</v>
      </c>
      <c r="F83" s="47">
        <v>1</v>
      </c>
      <c r="G83" s="46">
        <v>1.7</v>
      </c>
      <c r="H83" s="52">
        <v>2.1</v>
      </c>
      <c r="I83" s="47">
        <v>1</v>
      </c>
      <c r="J83" s="46">
        <v>1.7</v>
      </c>
      <c r="K83" s="52">
        <v>1.8</v>
      </c>
      <c r="L83" s="47">
        <v>1.8</v>
      </c>
      <c r="M83" s="46">
        <v>1.9</v>
      </c>
      <c r="N83" s="47">
        <v>2</v>
      </c>
    </row>
    <row r="84" spans="1:14" ht="38.25">
      <c r="A84" s="10" t="s">
        <v>64</v>
      </c>
      <c r="B84" s="13" t="s">
        <v>27</v>
      </c>
      <c r="C84" s="85">
        <v>57.9</v>
      </c>
      <c r="D84" s="86">
        <v>30.6</v>
      </c>
      <c r="E84" s="86">
        <v>13.31</v>
      </c>
      <c r="F84" s="86">
        <v>1.5</v>
      </c>
      <c r="G84" s="87">
        <v>2.8</v>
      </c>
      <c r="H84" s="88">
        <v>3.5</v>
      </c>
      <c r="I84" s="86">
        <v>1.6</v>
      </c>
      <c r="J84" s="87">
        <v>3</v>
      </c>
      <c r="K84" s="88">
        <v>3.2</v>
      </c>
      <c r="L84" s="86">
        <v>2</v>
      </c>
      <c r="M84" s="87">
        <v>3.1</v>
      </c>
      <c r="N84" s="88">
        <v>3.5</v>
      </c>
    </row>
    <row r="85" spans="1:14" ht="12.75">
      <c r="A85" s="10" t="s">
        <v>63</v>
      </c>
      <c r="B85" s="3"/>
      <c r="C85" s="6"/>
      <c r="D85" s="5"/>
      <c r="E85" s="5"/>
      <c r="F85" s="5"/>
      <c r="G85" s="50"/>
      <c r="H85" s="6"/>
      <c r="I85" s="5"/>
      <c r="J85" s="50"/>
      <c r="K85" s="6"/>
      <c r="L85" s="5"/>
      <c r="M85" s="50"/>
      <c r="N85" s="50"/>
    </row>
    <row r="86" spans="1:14" ht="12.75">
      <c r="A86" s="12" t="s">
        <v>65</v>
      </c>
      <c r="B86" s="13" t="s">
        <v>27</v>
      </c>
      <c r="C86" s="6"/>
      <c r="D86" s="5"/>
      <c r="E86" s="5">
        <v>10.62</v>
      </c>
      <c r="F86" s="5"/>
      <c r="G86" s="50"/>
      <c r="H86" s="11"/>
      <c r="I86" s="5"/>
      <c r="J86" s="50"/>
      <c r="K86" s="11"/>
      <c r="L86" s="5"/>
      <c r="M86" s="50"/>
      <c r="N86" s="5"/>
    </row>
    <row r="87" spans="1:14" ht="25.5">
      <c r="A87" s="22" t="s">
        <v>66</v>
      </c>
      <c r="B87" s="13" t="s">
        <v>27</v>
      </c>
      <c r="C87" s="6"/>
      <c r="D87" s="5"/>
      <c r="E87" s="5"/>
      <c r="F87" s="5"/>
      <c r="G87" s="50"/>
      <c r="H87" s="6"/>
      <c r="I87" s="5"/>
      <c r="J87" s="50"/>
      <c r="K87" s="6"/>
      <c r="L87" s="5"/>
      <c r="M87" s="50"/>
      <c r="N87" s="50"/>
    </row>
    <row r="88" spans="1:14" ht="29.25" customHeight="1">
      <c r="A88" s="12" t="s">
        <v>67</v>
      </c>
      <c r="B88" s="13" t="s">
        <v>27</v>
      </c>
      <c r="C88" s="8"/>
      <c r="D88" s="4"/>
      <c r="E88" s="4"/>
      <c r="F88" s="5"/>
      <c r="G88" s="51"/>
      <c r="H88" s="8"/>
      <c r="I88" s="5"/>
      <c r="J88" s="51"/>
      <c r="K88" s="8"/>
      <c r="L88" s="5"/>
      <c r="M88" s="51"/>
      <c r="N88" s="51"/>
    </row>
    <row r="89" spans="1:14" ht="12.75">
      <c r="A89" s="12" t="s">
        <v>68</v>
      </c>
      <c r="B89" s="13" t="s">
        <v>27</v>
      </c>
      <c r="C89" s="85">
        <v>57.9</v>
      </c>
      <c r="D89" s="86">
        <v>30.6</v>
      </c>
      <c r="E89" s="86">
        <v>2.69</v>
      </c>
      <c r="F89" s="86">
        <v>1.5</v>
      </c>
      <c r="G89" s="87">
        <v>2.8</v>
      </c>
      <c r="H89" s="88">
        <v>3.5</v>
      </c>
      <c r="I89" s="86">
        <v>1.6</v>
      </c>
      <c r="J89" s="87">
        <v>3</v>
      </c>
      <c r="K89" s="88">
        <v>3.2</v>
      </c>
      <c r="L89" s="86">
        <v>2</v>
      </c>
      <c r="M89" s="87">
        <v>3.1</v>
      </c>
      <c r="N89" s="86">
        <v>3.5</v>
      </c>
    </row>
    <row r="90" spans="1:14" ht="12.75">
      <c r="A90" s="12" t="s">
        <v>48</v>
      </c>
      <c r="B90" s="3"/>
      <c r="C90" s="8"/>
      <c r="D90" s="4"/>
      <c r="E90" s="4"/>
      <c r="F90" s="5"/>
      <c r="G90" s="8"/>
      <c r="H90" s="40"/>
      <c r="I90" s="5"/>
      <c r="J90" s="8"/>
      <c r="K90" s="40"/>
      <c r="L90" s="5"/>
      <c r="M90" s="8"/>
      <c r="N90" s="4"/>
    </row>
    <row r="91" spans="1:14" ht="12.75">
      <c r="A91" s="22" t="s">
        <v>69</v>
      </c>
      <c r="B91" s="13" t="s">
        <v>27</v>
      </c>
      <c r="C91" s="6"/>
      <c r="D91" s="5"/>
      <c r="E91" s="5"/>
      <c r="F91" s="5"/>
      <c r="G91" s="50"/>
      <c r="H91" s="11"/>
      <c r="I91" s="5"/>
      <c r="J91" s="50"/>
      <c r="K91" s="11"/>
      <c r="L91" s="5"/>
      <c r="M91" s="50"/>
      <c r="N91" s="5"/>
    </row>
    <row r="92" spans="1:14" ht="12.75">
      <c r="A92" s="22" t="s">
        <v>70</v>
      </c>
      <c r="B92" s="13" t="s">
        <v>27</v>
      </c>
      <c r="C92" s="85">
        <v>57.9</v>
      </c>
      <c r="D92" s="86">
        <v>30.6</v>
      </c>
      <c r="E92" s="86">
        <v>2.69</v>
      </c>
      <c r="F92" s="86">
        <v>1.5</v>
      </c>
      <c r="G92" s="87">
        <v>2.8</v>
      </c>
      <c r="H92" s="88">
        <v>3.5</v>
      </c>
      <c r="I92" s="86">
        <v>1.6</v>
      </c>
      <c r="J92" s="87">
        <v>3</v>
      </c>
      <c r="K92" s="88">
        <v>3.2</v>
      </c>
      <c r="L92" s="86">
        <v>2</v>
      </c>
      <c r="M92" s="87">
        <v>3.1</v>
      </c>
      <c r="N92" s="86">
        <v>3.5</v>
      </c>
    </row>
    <row r="93" spans="1:14" ht="12.75">
      <c r="A93" s="12" t="s">
        <v>71</v>
      </c>
      <c r="B93" s="13" t="s">
        <v>27</v>
      </c>
      <c r="C93" s="6"/>
      <c r="D93" s="5"/>
      <c r="E93" s="5"/>
      <c r="F93" s="5"/>
      <c r="G93" s="6"/>
      <c r="H93" s="11"/>
      <c r="I93" s="5"/>
      <c r="J93" s="6"/>
      <c r="K93" s="11"/>
      <c r="L93" s="5"/>
      <c r="M93" s="6"/>
      <c r="N93" s="5"/>
    </row>
    <row r="94" spans="1:14" ht="12.75">
      <c r="A94" s="12" t="s">
        <v>72</v>
      </c>
      <c r="B94" s="13" t="s">
        <v>27</v>
      </c>
      <c r="C94" s="6"/>
      <c r="D94" s="5"/>
      <c r="E94" s="5"/>
      <c r="F94" s="5"/>
      <c r="G94" s="6"/>
      <c r="H94" s="11"/>
      <c r="I94" s="5"/>
      <c r="J94" s="6"/>
      <c r="K94" s="11"/>
      <c r="L94" s="5"/>
      <c r="M94" s="6"/>
      <c r="N94" s="5"/>
    </row>
    <row r="95" spans="1:14" ht="12.75">
      <c r="A95" s="12"/>
      <c r="B95" s="13"/>
      <c r="C95" s="6"/>
      <c r="D95" s="5"/>
      <c r="E95" s="5"/>
      <c r="F95" s="5"/>
      <c r="G95" s="50"/>
      <c r="H95" s="6"/>
      <c r="I95" s="5"/>
      <c r="J95" s="50"/>
      <c r="K95" s="6"/>
      <c r="L95" s="5"/>
      <c r="M95" s="50"/>
      <c r="N95" s="50"/>
    </row>
    <row r="96" spans="1:14" ht="12.75">
      <c r="A96" s="2" t="s">
        <v>140</v>
      </c>
      <c r="B96" s="3"/>
      <c r="C96" s="6"/>
      <c r="D96" s="5"/>
      <c r="E96" s="5"/>
      <c r="F96" s="5"/>
      <c r="G96" s="50"/>
      <c r="H96" s="6"/>
      <c r="I96" s="5"/>
      <c r="J96" s="50"/>
      <c r="K96" s="6"/>
      <c r="L96" s="5"/>
      <c r="M96" s="50"/>
      <c r="N96" s="50"/>
    </row>
    <row r="97" spans="1:14" ht="45" customHeight="1">
      <c r="A97" s="7" t="s">
        <v>74</v>
      </c>
      <c r="B97" s="3"/>
      <c r="C97" s="8"/>
      <c r="D97" s="4"/>
      <c r="E97" s="4"/>
      <c r="F97" s="5"/>
      <c r="G97" s="51"/>
      <c r="H97" s="8"/>
      <c r="I97" s="5"/>
      <c r="J97" s="51"/>
      <c r="K97" s="8"/>
      <c r="L97" s="5"/>
      <c r="M97" s="51"/>
      <c r="N97" s="51"/>
    </row>
    <row r="98" spans="1:14" ht="12.75">
      <c r="A98" s="9" t="s">
        <v>75</v>
      </c>
      <c r="B98" s="3" t="s">
        <v>73</v>
      </c>
      <c r="C98" s="6">
        <v>3</v>
      </c>
      <c r="D98" s="5">
        <v>3.1</v>
      </c>
      <c r="E98" s="5">
        <v>3.15</v>
      </c>
      <c r="F98" s="5">
        <v>2.99</v>
      </c>
      <c r="G98" s="50">
        <v>3.15</v>
      </c>
      <c r="H98" s="11">
        <v>3.2</v>
      </c>
      <c r="I98" s="5">
        <v>3.09</v>
      </c>
      <c r="J98" s="50">
        <v>3.16</v>
      </c>
      <c r="K98" s="11">
        <v>3.25</v>
      </c>
      <c r="L98" s="5">
        <v>3</v>
      </c>
      <c r="M98" s="50">
        <v>3.21</v>
      </c>
      <c r="N98" s="5">
        <v>3.3</v>
      </c>
    </row>
    <row r="99" spans="1:14" ht="12.75">
      <c r="A99" s="10" t="s">
        <v>76</v>
      </c>
      <c r="B99" s="3" t="s">
        <v>73</v>
      </c>
      <c r="C99" s="6"/>
      <c r="D99" s="5"/>
      <c r="E99" s="5"/>
      <c r="F99" s="5"/>
      <c r="G99" s="50"/>
      <c r="H99" s="11"/>
      <c r="I99" s="5"/>
      <c r="J99" s="50"/>
      <c r="K99" s="11"/>
      <c r="L99" s="5"/>
      <c r="M99" s="50"/>
      <c r="N99" s="5"/>
    </row>
    <row r="100" spans="1:14" ht="12.75">
      <c r="A100" s="10" t="s">
        <v>77</v>
      </c>
      <c r="B100" s="3" t="s">
        <v>73</v>
      </c>
      <c r="C100" s="6">
        <v>3</v>
      </c>
      <c r="D100" s="5">
        <v>3.1</v>
      </c>
      <c r="E100" s="5">
        <v>3.15</v>
      </c>
      <c r="F100" s="5">
        <v>2.99</v>
      </c>
      <c r="G100" s="50">
        <v>3.15</v>
      </c>
      <c r="H100" s="11">
        <v>3.2</v>
      </c>
      <c r="I100" s="5">
        <v>3</v>
      </c>
      <c r="J100" s="50">
        <v>3.16</v>
      </c>
      <c r="K100" s="11">
        <v>3.25</v>
      </c>
      <c r="L100" s="5">
        <v>3</v>
      </c>
      <c r="M100" s="50">
        <v>3.21</v>
      </c>
      <c r="N100" s="5">
        <v>3.3</v>
      </c>
    </row>
    <row r="101" spans="1:14" ht="12.75">
      <c r="A101" s="9" t="s">
        <v>78</v>
      </c>
      <c r="B101" s="3" t="s">
        <v>73</v>
      </c>
      <c r="C101" s="6"/>
      <c r="D101" s="5"/>
      <c r="E101" s="5"/>
      <c r="F101" s="5"/>
      <c r="G101" s="50"/>
      <c r="H101" s="11"/>
      <c r="I101" s="5"/>
      <c r="J101" s="50"/>
      <c r="K101" s="11"/>
      <c r="L101" s="5"/>
      <c r="M101" s="50"/>
      <c r="N101" s="5"/>
    </row>
    <row r="102" spans="1:14" ht="38.25">
      <c r="A102" s="9" t="s">
        <v>79</v>
      </c>
      <c r="B102" s="3" t="s">
        <v>73</v>
      </c>
      <c r="C102" s="6"/>
      <c r="D102" s="5"/>
      <c r="E102" s="5"/>
      <c r="F102" s="5"/>
      <c r="G102" s="50"/>
      <c r="H102" s="11"/>
      <c r="I102" s="5"/>
      <c r="J102" s="50"/>
      <c r="K102" s="11"/>
      <c r="L102" s="5"/>
      <c r="M102" s="50"/>
      <c r="N102" s="5"/>
    </row>
    <row r="103" spans="1:14" ht="12.75">
      <c r="A103" s="10" t="s">
        <v>63</v>
      </c>
      <c r="B103" s="3"/>
      <c r="C103" s="6"/>
      <c r="D103" s="5"/>
      <c r="E103" s="5"/>
      <c r="F103" s="5"/>
      <c r="G103" s="50"/>
      <c r="H103" s="11"/>
      <c r="I103" s="5"/>
      <c r="J103" s="50"/>
      <c r="K103" s="11"/>
      <c r="L103" s="5"/>
      <c r="M103" s="50"/>
      <c r="N103" s="5"/>
    </row>
    <row r="104" spans="1:14" ht="12.75">
      <c r="A104" s="10" t="s">
        <v>80</v>
      </c>
      <c r="B104" s="3" t="s">
        <v>73</v>
      </c>
      <c r="C104" s="8"/>
      <c r="D104" s="4"/>
      <c r="E104" s="4"/>
      <c r="F104" s="5"/>
      <c r="G104" s="50"/>
      <c r="H104" s="11"/>
      <c r="I104" s="5"/>
      <c r="J104" s="50"/>
      <c r="K104" s="11"/>
      <c r="L104" s="5"/>
      <c r="M104" s="50"/>
      <c r="N104" s="5"/>
    </row>
    <row r="105" spans="1:14" ht="12.75">
      <c r="A105" s="10" t="s">
        <v>81</v>
      </c>
      <c r="B105" s="3" t="s">
        <v>73</v>
      </c>
      <c r="C105" s="6"/>
      <c r="D105" s="5"/>
      <c r="E105" s="5"/>
      <c r="F105" s="5"/>
      <c r="G105" s="50"/>
      <c r="H105" s="11"/>
      <c r="I105" s="5"/>
      <c r="J105" s="50"/>
      <c r="K105" s="11"/>
      <c r="L105" s="5"/>
      <c r="M105" s="50"/>
      <c r="N105" s="5"/>
    </row>
    <row r="106" spans="1:14" ht="12.75">
      <c r="A106" s="9" t="s">
        <v>82</v>
      </c>
      <c r="B106" s="3" t="s">
        <v>73</v>
      </c>
      <c r="C106" s="8">
        <v>0.03</v>
      </c>
      <c r="D106" s="4">
        <v>0.3</v>
      </c>
      <c r="E106" s="4">
        <v>2.59</v>
      </c>
      <c r="F106" s="5">
        <v>0.17</v>
      </c>
      <c r="G106" s="51">
        <v>0.18</v>
      </c>
      <c r="H106" s="40">
        <v>0.19</v>
      </c>
      <c r="I106" s="5">
        <v>0.17</v>
      </c>
      <c r="J106" s="51">
        <v>0.18</v>
      </c>
      <c r="K106" s="40">
        <v>0.19</v>
      </c>
      <c r="L106" s="5">
        <v>0.18</v>
      </c>
      <c r="M106" s="51">
        <v>0.19</v>
      </c>
      <c r="N106" s="4">
        <v>0.2</v>
      </c>
    </row>
    <row r="107" spans="1:14" ht="12.75">
      <c r="A107" s="9" t="s">
        <v>83</v>
      </c>
      <c r="B107" s="3" t="s">
        <v>73</v>
      </c>
      <c r="C107" s="6">
        <v>9.8</v>
      </c>
      <c r="D107" s="5">
        <v>6.9</v>
      </c>
      <c r="E107" s="5">
        <v>6.11</v>
      </c>
      <c r="F107" s="5">
        <v>6.4</v>
      </c>
      <c r="G107" s="50">
        <v>6.9</v>
      </c>
      <c r="H107" s="11">
        <v>7.3</v>
      </c>
      <c r="I107" s="5">
        <v>6.56</v>
      </c>
      <c r="J107" s="50">
        <v>7.11</v>
      </c>
      <c r="K107" s="11">
        <v>7.31</v>
      </c>
      <c r="L107" s="5">
        <v>6.65</v>
      </c>
      <c r="M107" s="50">
        <v>7.15</v>
      </c>
      <c r="N107" s="5">
        <v>7.31</v>
      </c>
    </row>
    <row r="108" spans="1:14" ht="25.5">
      <c r="A108" s="9" t="s">
        <v>84</v>
      </c>
      <c r="B108" s="3" t="s">
        <v>73</v>
      </c>
      <c r="C108" s="8"/>
      <c r="D108" s="4"/>
      <c r="E108" s="4"/>
      <c r="F108" s="5"/>
      <c r="G108" s="51"/>
      <c r="H108" s="40"/>
      <c r="I108" s="5"/>
      <c r="J108" s="51"/>
      <c r="K108" s="40"/>
      <c r="L108" s="5"/>
      <c r="M108" s="51"/>
      <c r="N108" s="4"/>
    </row>
    <row r="109" spans="1:14" ht="12.75">
      <c r="A109" s="9" t="s">
        <v>63</v>
      </c>
      <c r="B109" s="3"/>
      <c r="C109" s="6"/>
      <c r="D109" s="5"/>
      <c r="E109" s="5"/>
      <c r="F109" s="5"/>
      <c r="G109" s="50"/>
      <c r="H109" s="11"/>
      <c r="I109" s="5"/>
      <c r="J109" s="50"/>
      <c r="K109" s="11"/>
      <c r="L109" s="5"/>
      <c r="M109" s="50"/>
      <c r="N109" s="5"/>
    </row>
    <row r="110" spans="1:14" ht="12.75">
      <c r="A110" s="10" t="s">
        <v>85</v>
      </c>
      <c r="B110" s="3" t="s">
        <v>73</v>
      </c>
      <c r="C110" s="8"/>
      <c r="D110" s="4"/>
      <c r="E110" s="4"/>
      <c r="F110" s="5"/>
      <c r="G110" s="51"/>
      <c r="H110" s="40"/>
      <c r="I110" s="5"/>
      <c r="J110" s="51"/>
      <c r="K110" s="40"/>
      <c r="L110" s="5"/>
      <c r="M110" s="51"/>
      <c r="N110" s="4"/>
    </row>
    <row r="111" spans="1:14" ht="12.75">
      <c r="A111" s="9" t="s">
        <v>86</v>
      </c>
      <c r="B111" s="3" t="s">
        <v>73</v>
      </c>
      <c r="C111" s="6">
        <v>0.35</v>
      </c>
      <c r="D111" s="5">
        <v>0.38</v>
      </c>
      <c r="E111" s="5">
        <v>0.02</v>
      </c>
      <c r="F111" s="5">
        <v>0.03</v>
      </c>
      <c r="G111" s="5">
        <v>0.03</v>
      </c>
      <c r="H111" s="5">
        <v>0.04</v>
      </c>
      <c r="I111" s="5">
        <v>0.03</v>
      </c>
      <c r="J111" s="5">
        <v>0.03</v>
      </c>
      <c r="K111" s="5">
        <v>0.04</v>
      </c>
      <c r="L111" s="5">
        <v>0.03</v>
      </c>
      <c r="M111" s="5">
        <v>0.03</v>
      </c>
      <c r="N111" s="5">
        <v>0.04</v>
      </c>
    </row>
    <row r="112" spans="1:14" ht="12.75">
      <c r="A112" s="9" t="s">
        <v>87</v>
      </c>
      <c r="B112" s="3" t="s">
        <v>73</v>
      </c>
      <c r="C112" s="8">
        <v>3.32</v>
      </c>
      <c r="D112" s="4">
        <v>0.3</v>
      </c>
      <c r="E112" s="4">
        <v>0.28</v>
      </c>
      <c r="F112" s="5">
        <v>0.31</v>
      </c>
      <c r="G112" s="89">
        <v>0.31</v>
      </c>
      <c r="H112" s="90">
        <v>0.32</v>
      </c>
      <c r="I112" s="91">
        <v>0.31</v>
      </c>
      <c r="J112" s="89">
        <v>0.32</v>
      </c>
      <c r="K112" s="90">
        <v>0.32</v>
      </c>
      <c r="L112" s="91">
        <v>0.31</v>
      </c>
      <c r="M112" s="89">
        <v>0.32</v>
      </c>
      <c r="N112" s="91">
        <v>0.33</v>
      </c>
    </row>
    <row r="113" spans="1:14" ht="12.75">
      <c r="A113" s="9" t="s">
        <v>88</v>
      </c>
      <c r="B113" s="3" t="s">
        <v>73</v>
      </c>
      <c r="C113" s="6"/>
      <c r="D113" s="5"/>
      <c r="E113" s="5"/>
      <c r="F113" s="5"/>
      <c r="G113" s="50"/>
      <c r="H113" s="11"/>
      <c r="I113" s="5"/>
      <c r="J113" s="50"/>
      <c r="K113" s="11"/>
      <c r="L113" s="5"/>
      <c r="M113" s="50"/>
      <c r="N113" s="5"/>
    </row>
    <row r="114" spans="1:14" ht="25.5">
      <c r="A114" s="39" t="s">
        <v>171</v>
      </c>
      <c r="B114" s="3" t="s">
        <v>73</v>
      </c>
      <c r="C114" s="5">
        <v>15.5</v>
      </c>
      <c r="D114" s="5">
        <v>12.2</v>
      </c>
      <c r="E114" s="5">
        <v>12.42</v>
      </c>
      <c r="F114" s="5">
        <v>12.33</v>
      </c>
      <c r="G114" s="50">
        <v>12.33</v>
      </c>
      <c r="H114" s="11">
        <v>12.33</v>
      </c>
      <c r="I114" s="5">
        <v>15.43</v>
      </c>
      <c r="J114" s="50">
        <v>15.43</v>
      </c>
      <c r="K114" s="11">
        <v>15.43</v>
      </c>
      <c r="L114" s="5">
        <v>15.46</v>
      </c>
      <c r="M114" s="50">
        <v>15.39</v>
      </c>
      <c r="N114" s="5">
        <v>15.46</v>
      </c>
    </row>
    <row r="115" spans="1:14" ht="12.75">
      <c r="A115" s="37" t="s">
        <v>172</v>
      </c>
      <c r="B115" s="3" t="s">
        <v>73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9" ht="12.75">
      <c r="A116" s="37" t="s">
        <v>173</v>
      </c>
      <c r="B116" s="3" t="s">
        <v>73</v>
      </c>
      <c r="C116" s="8">
        <v>0.7</v>
      </c>
      <c r="D116" s="4">
        <v>0.7</v>
      </c>
      <c r="E116" s="4">
        <v>0.69</v>
      </c>
      <c r="F116" s="5">
        <v>0.84</v>
      </c>
      <c r="G116" s="50">
        <v>0.84</v>
      </c>
      <c r="H116" s="50">
        <v>0.84</v>
      </c>
      <c r="I116" s="50">
        <v>0.87</v>
      </c>
      <c r="J116" s="50">
        <v>0.87</v>
      </c>
      <c r="K116" s="50">
        <v>0.87</v>
      </c>
      <c r="L116" s="50">
        <v>0.9</v>
      </c>
      <c r="M116" s="50">
        <v>0.9</v>
      </c>
      <c r="N116" s="50">
        <v>0.9</v>
      </c>
      <c r="S116" s="1" t="s">
        <v>179</v>
      </c>
    </row>
    <row r="117" spans="1:14" ht="25.5">
      <c r="A117" s="38" t="s">
        <v>174</v>
      </c>
      <c r="B117" s="3" t="s">
        <v>73</v>
      </c>
      <c r="C117" s="5">
        <v>8.4</v>
      </c>
      <c r="D117" s="5">
        <v>8.5</v>
      </c>
      <c r="E117" s="5">
        <v>8.51</v>
      </c>
      <c r="F117" s="5">
        <v>8.49</v>
      </c>
      <c r="G117" s="5">
        <v>8.49</v>
      </c>
      <c r="H117" s="5">
        <v>8.49</v>
      </c>
      <c r="I117" s="5">
        <v>8.41</v>
      </c>
      <c r="J117" s="5">
        <v>8.41</v>
      </c>
      <c r="K117" s="5">
        <v>8.41</v>
      </c>
      <c r="L117" s="5">
        <v>8.33</v>
      </c>
      <c r="M117" s="5">
        <v>8.33</v>
      </c>
      <c r="N117" s="5">
        <v>8.33</v>
      </c>
    </row>
    <row r="118" spans="1:15" ht="13.5">
      <c r="A118" s="24" t="s">
        <v>89</v>
      </c>
      <c r="B118" s="3" t="s">
        <v>73</v>
      </c>
      <c r="C118" s="5">
        <v>28.7</v>
      </c>
      <c r="D118" s="5">
        <v>22.9</v>
      </c>
      <c r="E118" s="5">
        <f aca="true" t="shared" si="9" ref="E118:N118">E98+E101+E102+E106+E107+E108+E111+E112+E113+E114</f>
        <v>24.57</v>
      </c>
      <c r="F118" s="5">
        <f t="shared" si="9"/>
        <v>22.23</v>
      </c>
      <c r="G118" s="5">
        <f t="shared" si="9"/>
        <v>22.9</v>
      </c>
      <c r="H118" s="5">
        <f t="shared" si="9"/>
        <v>23.38</v>
      </c>
      <c r="I118" s="5">
        <f t="shared" si="9"/>
        <v>25.59</v>
      </c>
      <c r="J118" s="5">
        <f t="shared" si="9"/>
        <v>26.23</v>
      </c>
      <c r="K118" s="5">
        <f t="shared" si="9"/>
        <v>26.54</v>
      </c>
      <c r="L118" s="5">
        <f t="shared" si="9"/>
        <v>25.630000000000003</v>
      </c>
      <c r="M118" s="5">
        <f t="shared" si="9"/>
        <v>26.29</v>
      </c>
      <c r="N118" s="5">
        <f t="shared" si="9"/>
        <v>26.64</v>
      </c>
      <c r="O118" s="8"/>
    </row>
    <row r="119" spans="1:14" ht="37.5" customHeight="1">
      <c r="A119" s="7" t="s">
        <v>90</v>
      </c>
      <c r="B119" s="3" t="s">
        <v>73</v>
      </c>
      <c r="C119" s="6">
        <v>34.1</v>
      </c>
      <c r="D119" s="5">
        <v>27</v>
      </c>
      <c r="E119" s="5">
        <v>26.71</v>
      </c>
      <c r="F119" s="5">
        <v>22.23</v>
      </c>
      <c r="G119" s="50">
        <v>22.9</v>
      </c>
      <c r="H119" s="6">
        <v>23.38</v>
      </c>
      <c r="I119" s="5">
        <v>25.59</v>
      </c>
      <c r="J119" s="50">
        <v>26.23</v>
      </c>
      <c r="K119" s="6">
        <v>26.54</v>
      </c>
      <c r="L119" s="5">
        <v>25.63</v>
      </c>
      <c r="M119" s="50">
        <v>26.29</v>
      </c>
      <c r="N119" s="50">
        <v>26.64</v>
      </c>
    </row>
    <row r="120" spans="1:14" ht="25.5">
      <c r="A120" s="9" t="s">
        <v>118</v>
      </c>
      <c r="B120" s="3" t="s">
        <v>73</v>
      </c>
      <c r="C120" s="8"/>
      <c r="D120" s="4"/>
      <c r="E120" s="4"/>
      <c r="F120" s="5"/>
      <c r="G120" s="51"/>
      <c r="H120" s="40"/>
      <c r="I120" s="5"/>
      <c r="J120" s="51"/>
      <c r="K120" s="40"/>
      <c r="L120" s="5"/>
      <c r="M120" s="51"/>
      <c r="N120" s="4"/>
    </row>
    <row r="121" spans="1:14" ht="12.75">
      <c r="A121" s="9" t="s">
        <v>63</v>
      </c>
      <c r="B121" s="3"/>
      <c r="C121" s="6"/>
      <c r="D121" s="5"/>
      <c r="E121" s="5"/>
      <c r="F121" s="5"/>
      <c r="G121" s="50"/>
      <c r="H121" s="6"/>
      <c r="I121" s="5"/>
      <c r="J121" s="50"/>
      <c r="K121" s="6"/>
      <c r="L121" s="5"/>
      <c r="M121" s="50"/>
      <c r="N121" s="50"/>
    </row>
    <row r="122" spans="1:14" ht="12.75">
      <c r="A122" s="10" t="s">
        <v>91</v>
      </c>
      <c r="B122" s="3" t="s">
        <v>73</v>
      </c>
      <c r="C122" s="8"/>
      <c r="D122" s="4"/>
      <c r="E122" s="4"/>
      <c r="F122" s="5"/>
      <c r="G122" s="51"/>
      <c r="H122" s="8"/>
      <c r="I122" s="5"/>
      <c r="J122" s="51"/>
      <c r="K122" s="8"/>
      <c r="L122" s="5"/>
      <c r="M122" s="51"/>
      <c r="N122" s="51"/>
    </row>
    <row r="123" spans="1:14" ht="12.75">
      <c r="A123" s="9" t="s">
        <v>92</v>
      </c>
      <c r="B123" s="3" t="s">
        <v>73</v>
      </c>
      <c r="C123" s="6"/>
      <c r="D123" s="5"/>
      <c r="E123" s="5"/>
      <c r="F123" s="5"/>
      <c r="G123" s="6"/>
      <c r="H123" s="11"/>
      <c r="I123" s="5"/>
      <c r="J123" s="6"/>
      <c r="K123" s="11"/>
      <c r="L123" s="5"/>
      <c r="M123" s="6"/>
      <c r="N123" s="5"/>
    </row>
    <row r="124" spans="1:14" ht="12.75">
      <c r="A124" s="9" t="s">
        <v>93</v>
      </c>
      <c r="B124" s="3"/>
      <c r="C124" s="8"/>
      <c r="D124" s="4"/>
      <c r="E124" s="4"/>
      <c r="F124" s="5"/>
      <c r="G124" s="51"/>
      <c r="H124" s="8"/>
      <c r="I124" s="5"/>
      <c r="J124" s="51"/>
      <c r="K124" s="8"/>
      <c r="L124" s="5"/>
      <c r="M124" s="51"/>
      <c r="N124" s="51"/>
    </row>
    <row r="125" spans="1:14" ht="12.75">
      <c r="A125" s="10" t="s">
        <v>94</v>
      </c>
      <c r="B125" s="3" t="s">
        <v>73</v>
      </c>
      <c r="C125" s="6"/>
      <c r="D125" s="5"/>
      <c r="E125" s="5"/>
      <c r="F125" s="5"/>
      <c r="G125" s="50"/>
      <c r="H125" s="6"/>
      <c r="I125" s="5"/>
      <c r="J125" s="50"/>
      <c r="K125" s="6"/>
      <c r="L125" s="5"/>
      <c r="M125" s="50"/>
      <c r="N125" s="50"/>
    </row>
    <row r="126" spans="1:14" ht="12.75">
      <c r="A126" s="10" t="s">
        <v>95</v>
      </c>
      <c r="B126" s="3" t="s">
        <v>73</v>
      </c>
      <c r="C126" s="8"/>
      <c r="D126" s="4"/>
      <c r="E126" s="4"/>
      <c r="F126" s="5"/>
      <c r="G126" s="51"/>
      <c r="H126" s="8"/>
      <c r="I126" s="5"/>
      <c r="J126" s="51"/>
      <c r="K126" s="8"/>
      <c r="L126" s="5"/>
      <c r="M126" s="51"/>
      <c r="N126" s="51"/>
    </row>
    <row r="127" spans="1:14" ht="12.75">
      <c r="A127" s="9" t="s">
        <v>122</v>
      </c>
      <c r="B127" s="3" t="s">
        <v>73</v>
      </c>
      <c r="C127" s="6">
        <v>7</v>
      </c>
      <c r="D127" s="5">
        <v>6.2</v>
      </c>
      <c r="E127" s="5">
        <v>7.45</v>
      </c>
      <c r="F127" s="5">
        <v>6.8</v>
      </c>
      <c r="G127" s="50">
        <v>6.91</v>
      </c>
      <c r="H127" s="6">
        <v>6.7</v>
      </c>
      <c r="I127" s="5">
        <v>6.3</v>
      </c>
      <c r="J127" s="50">
        <v>6.6</v>
      </c>
      <c r="K127" s="6">
        <v>6.7</v>
      </c>
      <c r="L127" s="5">
        <v>6.42</v>
      </c>
      <c r="M127" s="50">
        <v>6.6</v>
      </c>
      <c r="N127" s="5">
        <v>6.67</v>
      </c>
    </row>
    <row r="128" spans="1:14" ht="25.5">
      <c r="A128" s="10" t="s">
        <v>96</v>
      </c>
      <c r="B128" s="3" t="s">
        <v>73</v>
      </c>
      <c r="C128" s="8"/>
      <c r="D128" s="4"/>
      <c r="E128" s="4"/>
      <c r="F128" s="5"/>
      <c r="G128" s="51"/>
      <c r="H128" s="8"/>
      <c r="I128" s="5"/>
      <c r="J128" s="51"/>
      <c r="K128" s="8"/>
      <c r="L128" s="5"/>
      <c r="M128" s="51"/>
      <c r="N128" s="4"/>
    </row>
    <row r="129" spans="1:14" ht="12.75">
      <c r="A129" s="10" t="s">
        <v>97</v>
      </c>
      <c r="B129" s="3" t="s">
        <v>73</v>
      </c>
      <c r="C129" s="6"/>
      <c r="D129" s="5"/>
      <c r="E129" s="5"/>
      <c r="F129" s="5"/>
      <c r="G129" s="50"/>
      <c r="H129" s="6"/>
      <c r="I129" s="5"/>
      <c r="J129" s="50"/>
      <c r="K129" s="6"/>
      <c r="L129" s="5"/>
      <c r="M129" s="50"/>
      <c r="N129" s="5"/>
    </row>
    <row r="130" spans="1:14" ht="12.75">
      <c r="A130" s="9" t="s">
        <v>98</v>
      </c>
      <c r="B130" s="3" t="s">
        <v>73</v>
      </c>
      <c r="C130" s="8">
        <v>0.7</v>
      </c>
      <c r="D130" s="4">
        <v>0.7</v>
      </c>
      <c r="E130" s="4">
        <v>0.69</v>
      </c>
      <c r="F130" s="5">
        <v>0.84</v>
      </c>
      <c r="G130" s="50">
        <v>0.84</v>
      </c>
      <c r="H130" s="50">
        <v>0.84</v>
      </c>
      <c r="I130" s="50">
        <v>0.87</v>
      </c>
      <c r="J130" s="50">
        <v>0.87</v>
      </c>
      <c r="K130" s="50">
        <v>0.87</v>
      </c>
      <c r="L130" s="50">
        <v>0.9</v>
      </c>
      <c r="M130" s="50">
        <v>0.9</v>
      </c>
      <c r="N130" s="50">
        <v>0.9</v>
      </c>
    </row>
    <row r="131" spans="1:14" ht="25.5">
      <c r="A131" s="9" t="s">
        <v>99</v>
      </c>
      <c r="B131" s="3" t="s">
        <v>73</v>
      </c>
      <c r="C131" s="6"/>
      <c r="D131" s="5"/>
      <c r="E131" s="5">
        <v>0.31</v>
      </c>
      <c r="F131" s="5">
        <v>0.19</v>
      </c>
      <c r="G131" s="50">
        <v>0.2</v>
      </c>
      <c r="H131" s="11">
        <v>0.2</v>
      </c>
      <c r="I131" s="5">
        <v>0</v>
      </c>
      <c r="J131" s="50">
        <v>0</v>
      </c>
      <c r="K131" s="11">
        <v>0</v>
      </c>
      <c r="L131" s="5">
        <v>0</v>
      </c>
      <c r="M131" s="50">
        <v>0</v>
      </c>
      <c r="N131" s="5">
        <v>0</v>
      </c>
    </row>
    <row r="132" spans="1:14" ht="12.75">
      <c r="A132" s="9" t="s">
        <v>100</v>
      </c>
      <c r="B132" s="3" t="s">
        <v>73</v>
      </c>
      <c r="C132" s="8">
        <v>0.05</v>
      </c>
      <c r="D132" s="4">
        <v>0.04</v>
      </c>
      <c r="E132" s="4">
        <v>0.05</v>
      </c>
      <c r="F132" s="5">
        <v>0.05</v>
      </c>
      <c r="G132" s="8">
        <v>0.05</v>
      </c>
      <c r="H132" s="5">
        <v>0.05</v>
      </c>
      <c r="I132" s="8">
        <v>0</v>
      </c>
      <c r="J132" s="5">
        <v>0</v>
      </c>
      <c r="K132" s="8">
        <v>0</v>
      </c>
      <c r="L132" s="5">
        <v>0</v>
      </c>
      <c r="M132" s="8">
        <v>0</v>
      </c>
      <c r="N132" s="5">
        <v>0</v>
      </c>
    </row>
    <row r="133" spans="1:14" ht="12.75">
      <c r="A133" s="9" t="s">
        <v>101</v>
      </c>
      <c r="B133" s="3" t="s">
        <v>73</v>
      </c>
      <c r="C133" s="6">
        <v>14.84</v>
      </c>
      <c r="D133" s="5">
        <v>9.95</v>
      </c>
      <c r="E133" s="5">
        <v>7.44</v>
      </c>
      <c r="F133" s="5">
        <v>5.2</v>
      </c>
      <c r="G133" s="50">
        <v>5.36</v>
      </c>
      <c r="H133" s="6">
        <v>6.04</v>
      </c>
      <c r="I133" s="5">
        <v>8.29</v>
      </c>
      <c r="J133" s="50">
        <v>8.55</v>
      </c>
      <c r="K133" s="6">
        <v>8.64</v>
      </c>
      <c r="L133" s="5">
        <v>8.13</v>
      </c>
      <c r="M133" s="50">
        <v>8.08</v>
      </c>
      <c r="N133" s="5">
        <v>8.31</v>
      </c>
    </row>
    <row r="134" spans="1:14" ht="12.75">
      <c r="A134" s="9" t="s">
        <v>102</v>
      </c>
      <c r="B134" s="3" t="s">
        <v>73</v>
      </c>
      <c r="C134" s="8"/>
      <c r="D134" s="4"/>
      <c r="E134" s="4"/>
      <c r="F134" s="5"/>
      <c r="G134" s="51"/>
      <c r="H134" s="8"/>
      <c r="I134" s="5"/>
      <c r="J134" s="51"/>
      <c r="K134" s="8"/>
      <c r="L134" s="5"/>
      <c r="M134" s="51"/>
      <c r="N134" s="4"/>
    </row>
    <row r="135" spans="1:14" ht="12.75">
      <c r="A135" s="9" t="s">
        <v>103</v>
      </c>
      <c r="B135" s="3" t="s">
        <v>73</v>
      </c>
      <c r="C135" s="11">
        <v>11.51</v>
      </c>
      <c r="D135" s="11">
        <v>10.07</v>
      </c>
      <c r="E135" s="11">
        <f>E137+E138+E139</f>
        <v>10.77</v>
      </c>
      <c r="F135" s="5">
        <v>9.15</v>
      </c>
      <c r="G135" s="5">
        <v>9.54</v>
      </c>
      <c r="H135" s="5">
        <v>9.55</v>
      </c>
      <c r="I135" s="5">
        <v>9.66</v>
      </c>
      <c r="J135" s="5">
        <v>9.73</v>
      </c>
      <c r="K135" s="5">
        <v>9.84</v>
      </c>
      <c r="L135" s="5">
        <v>9.26</v>
      </c>
      <c r="M135" s="5">
        <v>9.74</v>
      </c>
      <c r="N135" s="5">
        <v>9.76</v>
      </c>
    </row>
    <row r="136" spans="1:14" ht="12.75">
      <c r="A136" s="10" t="s">
        <v>63</v>
      </c>
      <c r="B136" s="3"/>
      <c r="C136" s="8"/>
      <c r="D136" s="4"/>
      <c r="E136" s="4"/>
      <c r="F136" s="5"/>
      <c r="G136" s="51"/>
      <c r="H136" s="8"/>
      <c r="I136" s="5"/>
      <c r="J136" s="51"/>
      <c r="K136" s="8"/>
      <c r="L136" s="5"/>
      <c r="M136" s="51"/>
      <c r="N136" s="4"/>
    </row>
    <row r="137" spans="1:14" ht="12.75">
      <c r="A137" s="10" t="s">
        <v>104</v>
      </c>
      <c r="B137" s="3" t="s">
        <v>73</v>
      </c>
      <c r="C137" s="6">
        <v>0.06</v>
      </c>
      <c r="D137" s="5">
        <v>0.06</v>
      </c>
      <c r="E137" s="5">
        <v>0.06</v>
      </c>
      <c r="F137" s="5">
        <v>0.06</v>
      </c>
      <c r="G137" s="6">
        <v>0.06</v>
      </c>
      <c r="H137" s="5">
        <v>0.06</v>
      </c>
      <c r="I137" s="6">
        <v>0.06</v>
      </c>
      <c r="J137" s="5">
        <v>0.06</v>
      </c>
      <c r="K137" s="6">
        <v>0.06</v>
      </c>
      <c r="L137" s="5">
        <v>0</v>
      </c>
      <c r="M137" s="6">
        <v>0</v>
      </c>
      <c r="N137" s="5">
        <v>0</v>
      </c>
    </row>
    <row r="138" spans="1:14" ht="25.5">
      <c r="A138" s="10" t="s">
        <v>105</v>
      </c>
      <c r="B138" s="3" t="s">
        <v>73</v>
      </c>
      <c r="C138" s="8">
        <v>11.45</v>
      </c>
      <c r="D138" s="4">
        <v>10.03</v>
      </c>
      <c r="E138" s="4">
        <v>10.68</v>
      </c>
      <c r="F138" s="5">
        <v>9.06</v>
      </c>
      <c r="G138" s="51">
        <v>9.45</v>
      </c>
      <c r="H138" s="40">
        <v>9.46</v>
      </c>
      <c r="I138" s="5">
        <v>9.57</v>
      </c>
      <c r="J138" s="51">
        <v>9.64</v>
      </c>
      <c r="K138" s="40">
        <v>9.75</v>
      </c>
      <c r="L138" s="5">
        <v>9.26</v>
      </c>
      <c r="M138" s="51">
        <v>9.74</v>
      </c>
      <c r="N138" s="4">
        <v>9.76</v>
      </c>
    </row>
    <row r="139" spans="1:14" ht="12.75">
      <c r="A139" s="10" t="s">
        <v>147</v>
      </c>
      <c r="B139" s="3" t="s">
        <v>73</v>
      </c>
      <c r="C139" s="11">
        <v>0.003</v>
      </c>
      <c r="D139" s="5">
        <v>0.005</v>
      </c>
      <c r="E139" s="5">
        <v>0.03</v>
      </c>
      <c r="F139" s="6">
        <v>0.03</v>
      </c>
      <c r="G139" s="5">
        <v>0.03</v>
      </c>
      <c r="H139" s="6">
        <v>0.03</v>
      </c>
      <c r="I139" s="5">
        <v>0.03</v>
      </c>
      <c r="J139" s="6">
        <v>0.03</v>
      </c>
      <c r="K139" s="5">
        <v>0.03</v>
      </c>
      <c r="L139" s="6">
        <v>0</v>
      </c>
      <c r="M139" s="5">
        <v>0</v>
      </c>
      <c r="N139" s="5">
        <v>0</v>
      </c>
    </row>
    <row r="140" spans="1:14" ht="12.75">
      <c r="A140" s="10" t="s">
        <v>106</v>
      </c>
      <c r="B140" s="3" t="s">
        <v>73</v>
      </c>
      <c r="C140" s="8"/>
      <c r="D140" s="4"/>
      <c r="E140" s="4"/>
      <c r="F140" s="5"/>
      <c r="G140" s="51"/>
      <c r="H140" s="8"/>
      <c r="I140" s="5"/>
      <c r="J140" s="51"/>
      <c r="K140" s="8"/>
      <c r="L140" s="5"/>
      <c r="M140" s="51"/>
      <c r="N140" s="4"/>
    </row>
    <row r="141" spans="1:14" ht="12.75">
      <c r="A141" s="12" t="s">
        <v>48</v>
      </c>
      <c r="B141" s="3"/>
      <c r="C141" s="6"/>
      <c r="D141" s="5"/>
      <c r="E141" s="5"/>
      <c r="F141" s="5"/>
      <c r="G141" s="50"/>
      <c r="H141" s="6"/>
      <c r="I141" s="5"/>
      <c r="J141" s="50"/>
      <c r="K141" s="6"/>
      <c r="L141" s="5"/>
      <c r="M141" s="50"/>
      <c r="N141" s="5"/>
    </row>
    <row r="142" spans="1:14" ht="12.75">
      <c r="A142" s="12" t="s">
        <v>107</v>
      </c>
      <c r="B142" s="3" t="s">
        <v>73</v>
      </c>
      <c r="C142" s="6"/>
      <c r="D142" s="5"/>
      <c r="E142" s="5"/>
      <c r="F142" s="5"/>
      <c r="G142" s="50"/>
      <c r="H142" s="11"/>
      <c r="I142" s="5"/>
      <c r="J142" s="50"/>
      <c r="K142" s="11"/>
      <c r="L142" s="5"/>
      <c r="M142" s="50"/>
      <c r="N142" s="5"/>
    </row>
    <row r="143" spans="1:14" ht="12.75">
      <c r="A143" s="12" t="s">
        <v>108</v>
      </c>
      <c r="B143" s="3" t="s">
        <v>73</v>
      </c>
      <c r="C143" s="6"/>
      <c r="D143" s="5"/>
      <c r="E143" s="5"/>
      <c r="F143" s="5"/>
      <c r="G143" s="50"/>
      <c r="H143" s="6"/>
      <c r="I143" s="5"/>
      <c r="J143" s="50"/>
      <c r="K143" s="6"/>
      <c r="L143" s="5"/>
      <c r="M143" s="50"/>
      <c r="N143" s="5"/>
    </row>
    <row r="144" spans="1:14" ht="12.75">
      <c r="A144" s="12" t="s">
        <v>109</v>
      </c>
      <c r="B144" s="3" t="s">
        <v>73</v>
      </c>
      <c r="C144" s="8"/>
      <c r="D144" s="4"/>
      <c r="E144" s="4"/>
      <c r="F144" s="5"/>
      <c r="G144" s="51"/>
      <c r="H144" s="8"/>
      <c r="I144" s="5"/>
      <c r="J144" s="51"/>
      <c r="K144" s="8"/>
      <c r="L144" s="5"/>
      <c r="M144" s="51"/>
      <c r="N144" s="4"/>
    </row>
    <row r="145" spans="1:14" ht="25.5">
      <c r="A145" s="12" t="s">
        <v>110</v>
      </c>
      <c r="B145" s="3" t="s">
        <v>73</v>
      </c>
      <c r="C145" s="6"/>
      <c r="D145" s="5"/>
      <c r="E145" s="5"/>
      <c r="F145" s="5"/>
      <c r="G145" s="50"/>
      <c r="H145" s="6"/>
      <c r="I145" s="5"/>
      <c r="J145" s="50"/>
      <c r="K145" s="6"/>
      <c r="L145" s="5"/>
      <c r="M145" s="50"/>
      <c r="N145" s="5"/>
    </row>
    <row r="146" spans="1:14" ht="25.5">
      <c r="A146" s="12" t="s">
        <v>111</v>
      </c>
      <c r="B146" s="3" t="s">
        <v>73</v>
      </c>
      <c r="C146" s="8"/>
      <c r="D146" s="4"/>
      <c r="E146" s="4"/>
      <c r="F146" s="5"/>
      <c r="G146" s="51"/>
      <c r="H146" s="8"/>
      <c r="I146" s="5"/>
      <c r="J146" s="51"/>
      <c r="K146" s="8"/>
      <c r="L146" s="5"/>
      <c r="M146" s="51"/>
      <c r="N146" s="4"/>
    </row>
    <row r="147" spans="1:14" ht="12.75">
      <c r="A147" s="9" t="s">
        <v>177</v>
      </c>
      <c r="B147" s="3" t="s">
        <v>73</v>
      </c>
      <c r="C147" s="6"/>
      <c r="D147" s="5"/>
      <c r="E147" s="5"/>
      <c r="F147" s="5"/>
      <c r="G147" s="50"/>
      <c r="H147" s="6"/>
      <c r="I147" s="5">
        <v>0.47</v>
      </c>
      <c r="J147" s="50">
        <v>0.48</v>
      </c>
      <c r="K147" s="6">
        <v>0.49</v>
      </c>
      <c r="L147" s="5">
        <v>0.92</v>
      </c>
      <c r="M147" s="50">
        <v>0.97</v>
      </c>
      <c r="N147" s="5">
        <v>1</v>
      </c>
    </row>
    <row r="148" spans="1:14" ht="12.75">
      <c r="A148" s="23" t="s">
        <v>112</v>
      </c>
      <c r="B148" s="3" t="s">
        <v>73</v>
      </c>
      <c r="C148" s="11">
        <v>34.1</v>
      </c>
      <c r="D148" s="11">
        <v>27</v>
      </c>
      <c r="E148" s="11">
        <f>E127+E130+E131+E132+E133+E135+E140+E147</f>
        <v>26.71</v>
      </c>
      <c r="F148" s="5">
        <v>22.23</v>
      </c>
      <c r="G148" s="50">
        <f>G127+G130+G131+G132+G133+G135</f>
        <v>22.9</v>
      </c>
      <c r="H148" s="11">
        <f aca="true" t="shared" si="10" ref="H148:N148">H127+H130+H131+H132+H133+H135+H140+H147</f>
        <v>23.380000000000003</v>
      </c>
      <c r="I148" s="5">
        <f t="shared" si="10"/>
        <v>25.589999999999996</v>
      </c>
      <c r="J148" s="50">
        <f t="shared" si="10"/>
        <v>26.23</v>
      </c>
      <c r="K148" s="11">
        <f t="shared" si="10"/>
        <v>26.54</v>
      </c>
      <c r="L148" s="11">
        <f t="shared" si="10"/>
        <v>25.630000000000003</v>
      </c>
      <c r="M148" s="5">
        <f t="shared" si="10"/>
        <v>26.29</v>
      </c>
      <c r="N148" s="5">
        <f t="shared" si="10"/>
        <v>26.64</v>
      </c>
    </row>
    <row r="149" spans="1:14" ht="25.5">
      <c r="A149" s="9" t="s">
        <v>113</v>
      </c>
      <c r="B149" s="3" t="s">
        <v>73</v>
      </c>
      <c r="C149" s="11">
        <f>C118-C148</f>
        <v>-5.400000000000002</v>
      </c>
      <c r="D149" s="11">
        <f>D118-D148</f>
        <v>-4.100000000000001</v>
      </c>
      <c r="E149" s="11">
        <f>E118-E148</f>
        <v>-2.1400000000000006</v>
      </c>
      <c r="F149" s="5">
        <f>F118-F148</f>
        <v>0</v>
      </c>
      <c r="G149" s="6">
        <f aca="true" t="shared" si="11" ref="G149:N149">G118-G148</f>
        <v>0</v>
      </c>
      <c r="H149" s="11">
        <f t="shared" si="11"/>
        <v>0</v>
      </c>
      <c r="I149" s="11">
        <f t="shared" si="11"/>
        <v>0</v>
      </c>
      <c r="J149" s="5">
        <f t="shared" si="11"/>
        <v>0</v>
      </c>
      <c r="K149" s="11">
        <f t="shared" si="11"/>
        <v>0</v>
      </c>
      <c r="L149" s="5">
        <f t="shared" si="11"/>
        <v>0</v>
      </c>
      <c r="M149" s="6">
        <f t="shared" si="11"/>
        <v>0</v>
      </c>
      <c r="N149" s="5">
        <f t="shared" si="11"/>
        <v>0</v>
      </c>
    </row>
    <row r="150" spans="1:14" ht="12.75">
      <c r="A150" s="2" t="s">
        <v>141</v>
      </c>
      <c r="B150" s="3"/>
      <c r="C150" s="6"/>
      <c r="D150" s="5"/>
      <c r="E150" s="5"/>
      <c r="F150" s="5"/>
      <c r="G150" s="50"/>
      <c r="H150" s="6"/>
      <c r="I150" s="5"/>
      <c r="J150" s="50"/>
      <c r="K150" s="6"/>
      <c r="L150" s="5"/>
      <c r="M150" s="50"/>
      <c r="N150" s="50"/>
    </row>
    <row r="151" spans="1:14" ht="12.75">
      <c r="A151" s="9" t="s">
        <v>114</v>
      </c>
      <c r="B151" s="3" t="s">
        <v>6</v>
      </c>
      <c r="C151" s="5">
        <v>5.21</v>
      </c>
      <c r="D151" s="5">
        <v>5.2</v>
      </c>
      <c r="E151" s="1">
        <v>5.13</v>
      </c>
      <c r="F151" s="5">
        <v>5.09</v>
      </c>
      <c r="G151" s="50">
        <v>5.11</v>
      </c>
      <c r="H151" s="11">
        <v>5.14</v>
      </c>
      <c r="I151" s="5">
        <v>5.11</v>
      </c>
      <c r="J151" s="50">
        <v>5.12</v>
      </c>
      <c r="K151" s="6">
        <v>5.15</v>
      </c>
      <c r="L151" s="5">
        <v>5.12</v>
      </c>
      <c r="M151" s="50">
        <v>5.13</v>
      </c>
      <c r="N151" s="5">
        <v>5.14</v>
      </c>
    </row>
    <row r="152" spans="1:14" ht="25.5">
      <c r="A152" s="34" t="s">
        <v>115</v>
      </c>
      <c r="B152" s="3" t="s">
        <v>6</v>
      </c>
      <c r="C152" s="4">
        <v>3.77</v>
      </c>
      <c r="D152" s="4">
        <v>3.76</v>
      </c>
      <c r="E152" s="60">
        <v>3.8</v>
      </c>
      <c r="F152" s="5">
        <v>3.78</v>
      </c>
      <c r="G152" s="51">
        <v>3.8</v>
      </c>
      <c r="H152" s="8">
        <v>3.81</v>
      </c>
      <c r="I152" s="5">
        <v>3.78</v>
      </c>
      <c r="J152" s="51">
        <v>3.81</v>
      </c>
      <c r="K152" s="8">
        <v>3.82</v>
      </c>
      <c r="L152" s="5">
        <v>3.8</v>
      </c>
      <c r="M152" s="51">
        <v>3.82</v>
      </c>
      <c r="N152" s="5">
        <v>3.83</v>
      </c>
    </row>
    <row r="153" spans="1:14" ht="25.5">
      <c r="A153" s="35" t="s">
        <v>148</v>
      </c>
      <c r="B153" s="31" t="s">
        <v>158</v>
      </c>
      <c r="C153" s="92">
        <v>27290</v>
      </c>
      <c r="D153" s="92">
        <v>26634</v>
      </c>
      <c r="E153" s="93">
        <v>26768</v>
      </c>
      <c r="F153" s="94">
        <v>26548</v>
      </c>
      <c r="G153" s="94">
        <v>27004</v>
      </c>
      <c r="H153" s="92">
        <v>27246</v>
      </c>
      <c r="I153" s="94">
        <v>26543</v>
      </c>
      <c r="J153" s="94">
        <v>27025</v>
      </c>
      <c r="K153" s="92">
        <v>27177</v>
      </c>
      <c r="L153" s="94">
        <v>26535</v>
      </c>
      <c r="M153" s="94">
        <v>27068</v>
      </c>
      <c r="N153" s="92">
        <v>27173</v>
      </c>
    </row>
    <row r="154" spans="1:14" ht="38.25">
      <c r="A154" s="35" t="s">
        <v>149</v>
      </c>
      <c r="B154" s="32" t="s">
        <v>159</v>
      </c>
      <c r="C154" s="95">
        <v>107.6</v>
      </c>
      <c r="D154" s="95">
        <v>92.5</v>
      </c>
      <c r="E154" s="95">
        <v>102.1</v>
      </c>
      <c r="F154" s="30">
        <v>99.2</v>
      </c>
      <c r="G154" s="96">
        <v>101.4</v>
      </c>
      <c r="H154" s="94">
        <f>H153/G153%</f>
        <v>100.89616353132868</v>
      </c>
      <c r="I154" s="96">
        <v>100</v>
      </c>
      <c r="J154" s="96">
        <f>J153/G153%</f>
        <v>100.07776625685084</v>
      </c>
      <c r="K154" s="30">
        <v>99.7</v>
      </c>
      <c r="L154" s="96">
        <v>100</v>
      </c>
      <c r="M154" s="96">
        <v>100.2</v>
      </c>
      <c r="N154" s="94">
        <v>100</v>
      </c>
    </row>
    <row r="155" spans="1:14" ht="25.5">
      <c r="A155" s="36" t="s">
        <v>150</v>
      </c>
      <c r="B155" s="32" t="s">
        <v>159</v>
      </c>
      <c r="C155" s="43"/>
      <c r="D155" s="30"/>
      <c r="E155" s="30"/>
      <c r="F155" s="94"/>
      <c r="G155" s="30"/>
      <c r="H155" s="94"/>
      <c r="I155" s="94"/>
      <c r="J155" s="30"/>
      <c r="K155" s="94"/>
      <c r="L155" s="94"/>
      <c r="M155" s="30"/>
      <c r="N155" s="94"/>
    </row>
    <row r="156" spans="1:14" ht="12.75">
      <c r="A156" s="36" t="s">
        <v>151</v>
      </c>
      <c r="B156" s="32" t="s">
        <v>49</v>
      </c>
      <c r="C156" s="43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</row>
    <row r="157" spans="1:14" ht="12.75">
      <c r="A157" s="36" t="s">
        <v>152</v>
      </c>
      <c r="B157" s="32" t="s">
        <v>160</v>
      </c>
      <c r="C157" s="97">
        <f>C159/C151%</f>
        <v>2.3032629558541267</v>
      </c>
      <c r="D157" s="97">
        <f>D159/D151%</f>
        <v>2.3076923076923075</v>
      </c>
      <c r="E157" s="60">
        <v>2.05</v>
      </c>
      <c r="F157" s="96">
        <f aca="true" t="shared" si="12" ref="F157:N157">F159/F151%</f>
        <v>1.9646365422396856</v>
      </c>
      <c r="G157" s="96">
        <f t="shared" si="12"/>
        <v>1.9569471624266144</v>
      </c>
      <c r="H157" s="96">
        <f t="shared" si="12"/>
        <v>1.955252918287938</v>
      </c>
      <c r="I157" s="96">
        <f t="shared" si="12"/>
        <v>1.960849350188183</v>
      </c>
      <c r="J157" s="96">
        <f t="shared" si="12"/>
        <v>1.9628906249999998</v>
      </c>
      <c r="K157" s="96">
        <f t="shared" si="12"/>
        <v>1.9612135922330092</v>
      </c>
      <c r="L157" s="96">
        <f t="shared" si="12"/>
        <v>1.9511660680968066</v>
      </c>
      <c r="M157" s="96">
        <f t="shared" si="12"/>
        <v>1.9532047133453443</v>
      </c>
      <c r="N157" s="96">
        <f t="shared" si="12"/>
        <v>1.9591517276962889</v>
      </c>
    </row>
    <row r="158" spans="1:14" s="14" customFormat="1" ht="30.75" customHeight="1">
      <c r="A158" s="35" t="s">
        <v>153</v>
      </c>
      <c r="B158" s="32" t="s">
        <v>49</v>
      </c>
      <c r="C158" s="98">
        <v>3.6</v>
      </c>
      <c r="D158" s="98">
        <v>3.6</v>
      </c>
      <c r="E158" s="99">
        <v>3.5</v>
      </c>
      <c r="F158" s="98">
        <v>3.2</v>
      </c>
      <c r="G158" s="98">
        <v>2.8</v>
      </c>
      <c r="H158" s="98">
        <v>3</v>
      </c>
      <c r="I158" s="98">
        <v>2.5</v>
      </c>
      <c r="J158" s="98">
        <v>2.5</v>
      </c>
      <c r="K158" s="98">
        <v>2.5</v>
      </c>
      <c r="L158" s="96">
        <v>1.6</v>
      </c>
      <c r="M158" s="96">
        <v>2.5</v>
      </c>
      <c r="N158" s="96">
        <v>2.5</v>
      </c>
    </row>
    <row r="159" spans="1:14" s="14" customFormat="1" ht="16.5" customHeight="1">
      <c r="A159" s="35" t="s">
        <v>154</v>
      </c>
      <c r="B159" s="31" t="s">
        <v>161</v>
      </c>
      <c r="C159" s="30">
        <v>0.12</v>
      </c>
      <c r="D159" s="30">
        <v>0.12</v>
      </c>
      <c r="E159" s="99">
        <v>0.11</v>
      </c>
      <c r="F159" s="100">
        <v>0.1</v>
      </c>
      <c r="G159" s="30">
        <v>0.1</v>
      </c>
      <c r="H159" s="100">
        <f>G159*1.005</f>
        <v>0.10049999999999999</v>
      </c>
      <c r="I159" s="100">
        <f>J159/1.003</f>
        <v>0.10019940179461616</v>
      </c>
      <c r="J159" s="100">
        <f>H159</f>
        <v>0.10049999999999999</v>
      </c>
      <c r="K159" s="100">
        <f>J159*1.005</f>
        <v>0.10100249999999998</v>
      </c>
      <c r="L159" s="100">
        <f>M159/1.003</f>
        <v>0.0998997026865565</v>
      </c>
      <c r="M159" s="100">
        <f>I159</f>
        <v>0.10019940179461616</v>
      </c>
      <c r="N159" s="100">
        <f>M159*1.005</f>
        <v>0.10070039880358923</v>
      </c>
    </row>
    <row r="160" spans="1:14" s="14" customFormat="1" ht="57.75" customHeight="1">
      <c r="A160" s="35" t="s">
        <v>155</v>
      </c>
      <c r="B160" s="31" t="s">
        <v>161</v>
      </c>
      <c r="C160" s="30">
        <v>0.12</v>
      </c>
      <c r="D160" s="30">
        <v>0.12</v>
      </c>
      <c r="E160" s="99">
        <v>0.11</v>
      </c>
      <c r="F160" s="100">
        <v>0.1</v>
      </c>
      <c r="G160" s="100">
        <v>0.1</v>
      </c>
      <c r="H160" s="100">
        <f>G160*1.005</f>
        <v>0.10049999999999999</v>
      </c>
      <c r="I160" s="100">
        <f>J160/1.003</f>
        <v>0.10019940179461616</v>
      </c>
      <c r="J160" s="100">
        <f>H160</f>
        <v>0.10049999999999999</v>
      </c>
      <c r="K160" s="100">
        <f>J160*1.005</f>
        <v>0.10100249999999998</v>
      </c>
      <c r="L160" s="100">
        <f>M160/1.003</f>
        <v>0.0998997026865565</v>
      </c>
      <c r="M160" s="100">
        <f>I160</f>
        <v>0.10019940179461616</v>
      </c>
      <c r="N160" s="100">
        <f>M160*1.005</f>
        <v>0.10070039880358923</v>
      </c>
    </row>
    <row r="161" spans="1:14" ht="25.5">
      <c r="A161" s="35" t="s">
        <v>156</v>
      </c>
      <c r="B161" s="31" t="s">
        <v>45</v>
      </c>
      <c r="C161" s="94">
        <v>1234.6</v>
      </c>
      <c r="D161" s="94">
        <v>1200.7</v>
      </c>
      <c r="E161" s="60">
        <v>1220.6</v>
      </c>
      <c r="F161" s="94">
        <v>1210.6</v>
      </c>
      <c r="G161" s="94">
        <v>1231.4</v>
      </c>
      <c r="H161" s="94">
        <v>1245.7</v>
      </c>
      <c r="I161" s="94">
        <v>1215</v>
      </c>
      <c r="J161" s="94">
        <v>1235.6</v>
      </c>
      <c r="K161" s="94">
        <v>1245.8</v>
      </c>
      <c r="L161" s="94">
        <v>1210</v>
      </c>
      <c r="M161" s="94">
        <v>1240.8</v>
      </c>
      <c r="N161" s="94">
        <v>1248.9</v>
      </c>
    </row>
    <row r="162" spans="1:14" ht="25.5">
      <c r="A162" s="35" t="s">
        <v>157</v>
      </c>
      <c r="B162" s="31" t="s">
        <v>159</v>
      </c>
      <c r="C162" s="43">
        <v>106.1</v>
      </c>
      <c r="D162" s="94">
        <v>97.3</v>
      </c>
      <c r="E162" s="94">
        <v>103.3</v>
      </c>
      <c r="F162" s="94">
        <v>99.2</v>
      </c>
      <c r="G162" s="94">
        <v>100.9</v>
      </c>
      <c r="H162" s="94">
        <v>100.4</v>
      </c>
      <c r="I162" s="94">
        <v>100.4</v>
      </c>
      <c r="J162" s="94">
        <v>100.3</v>
      </c>
      <c r="K162" s="94">
        <v>100</v>
      </c>
      <c r="L162" s="94">
        <v>100.5</v>
      </c>
      <c r="M162" s="94">
        <v>100.4</v>
      </c>
      <c r="N162" s="94">
        <v>100.2</v>
      </c>
    </row>
    <row r="163" ht="12.75">
      <c r="D163" s="41"/>
    </row>
    <row r="164" ht="12.75">
      <c r="D164" s="41"/>
    </row>
    <row r="165" ht="12.75">
      <c r="D165" s="41"/>
    </row>
    <row r="166" ht="12.75">
      <c r="D166" s="41"/>
    </row>
    <row r="167" ht="12.75">
      <c r="D167" s="41"/>
    </row>
    <row r="168" ht="12.75">
      <c r="D168" s="41"/>
    </row>
    <row r="169" ht="12.75">
      <c r="D169" s="41"/>
    </row>
    <row r="170" ht="12.75">
      <c r="D170" s="41"/>
    </row>
    <row r="171" ht="12.75">
      <c r="D171" s="41"/>
    </row>
    <row r="172" ht="12.75">
      <c r="D172" s="41"/>
    </row>
    <row r="173" ht="12.75">
      <c r="D173" s="41"/>
    </row>
    <row r="174" ht="12.75">
      <c r="D174" s="41"/>
    </row>
    <row r="175" ht="12.75">
      <c r="D175" s="41"/>
    </row>
    <row r="176" ht="12.75">
      <c r="D176" s="41"/>
    </row>
    <row r="177" ht="12.75">
      <c r="D177" s="41"/>
    </row>
    <row r="178" ht="12.75">
      <c r="D178" s="41"/>
    </row>
    <row r="179" ht="12.75">
      <c r="D179" s="41"/>
    </row>
    <row r="180" ht="12.75">
      <c r="D180" s="41"/>
    </row>
    <row r="181" ht="12.75">
      <c r="D181" s="41"/>
    </row>
    <row r="182" ht="12.75">
      <c r="D182" s="41"/>
    </row>
    <row r="183" ht="12.75">
      <c r="D183" s="41"/>
    </row>
    <row r="184" ht="12.75">
      <c r="D184" s="41"/>
    </row>
    <row r="185" ht="12.75">
      <c r="D185" s="41"/>
    </row>
    <row r="186" ht="12.75">
      <c r="D186" s="41"/>
    </row>
    <row r="187" ht="12.75">
      <c r="D187" s="41"/>
    </row>
    <row r="188" ht="12.75">
      <c r="D188" s="41"/>
    </row>
    <row r="189" ht="12.75">
      <c r="D189" s="41"/>
    </row>
    <row r="190" ht="12.75">
      <c r="D190" s="41"/>
    </row>
    <row r="191" ht="12.75">
      <c r="D191" s="41"/>
    </row>
    <row r="192" ht="12.75">
      <c r="D192" s="41"/>
    </row>
    <row r="193" ht="12.75">
      <c r="D193" s="41"/>
    </row>
    <row r="194" ht="12.75">
      <c r="D194" s="41"/>
    </row>
    <row r="195" ht="12.75">
      <c r="D195" s="41"/>
    </row>
    <row r="196" ht="12.75">
      <c r="D196" s="41"/>
    </row>
    <row r="197" ht="12.75">
      <c r="D197" s="41"/>
    </row>
    <row r="198" ht="12.75">
      <c r="D198" s="41"/>
    </row>
    <row r="199" ht="12.75">
      <c r="D199" s="41"/>
    </row>
    <row r="200" ht="12.75">
      <c r="D200" s="41"/>
    </row>
    <row r="201" ht="12.75">
      <c r="D201" s="41"/>
    </row>
    <row r="202" ht="12.75">
      <c r="D202" s="41"/>
    </row>
    <row r="203" ht="12.75">
      <c r="D203" s="41"/>
    </row>
    <row r="204" ht="12.75">
      <c r="D204" s="41"/>
    </row>
    <row r="205" ht="12.75">
      <c r="D205" s="41"/>
    </row>
    <row r="206" ht="12.75">
      <c r="D206" s="41"/>
    </row>
    <row r="207" ht="12.75">
      <c r="D207" s="41"/>
    </row>
  </sheetData>
  <sheetProtection/>
  <mergeCells count="12">
    <mergeCell ref="C5:C6"/>
    <mergeCell ref="D5:D6"/>
    <mergeCell ref="A1:R1"/>
    <mergeCell ref="C4:D4"/>
    <mergeCell ref="F4:N4"/>
    <mergeCell ref="F5:H5"/>
    <mergeCell ref="I5:K5"/>
    <mergeCell ref="L5:N5"/>
    <mergeCell ref="C2:K2"/>
    <mergeCell ref="E5:E6"/>
    <mergeCell ref="A4:A6"/>
    <mergeCell ref="B4:B6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2022-10-24T00:44:19Z</cp:lastPrinted>
  <dcterms:created xsi:type="dcterms:W3CDTF">1996-10-08T23:32:33Z</dcterms:created>
  <dcterms:modified xsi:type="dcterms:W3CDTF">2022-10-24T02:17:38Z</dcterms:modified>
  <cp:category/>
  <cp:version/>
  <cp:contentType/>
  <cp:contentStatus/>
</cp:coreProperties>
</file>